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390" yWindow="525" windowWidth="19815" windowHeight="7365"/>
  </bookViews>
  <sheets>
    <sheet name="VELOCIDAD-CARGA-EQUIVALENCIA-ET" sheetId="1" r:id="rId1"/>
  </sheets>
  <definedNames>
    <definedName name="_xlnm.Print_Area" localSheetId="0">'VELOCIDAD-CARGA-EQUIVALENCIA-ET'!$A$1:$N$49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/>
  <c r="P6"/>
  <c r="P8"/>
  <c r="Q9"/>
  <c r="R8" s="1"/>
  <c r="R10"/>
  <c r="R11" s="1"/>
  <c r="Q11"/>
  <c r="Q10"/>
  <c r="Q8"/>
  <c r="P7"/>
  <c r="P10"/>
  <c r="B1"/>
  <c r="H39"/>
  <c r="I39"/>
  <c r="J39"/>
  <c r="K39"/>
  <c r="L39"/>
  <c r="M39"/>
  <c r="H40"/>
  <c r="I40"/>
  <c r="J40"/>
  <c r="K40"/>
  <c r="L40"/>
  <c r="M40"/>
  <c r="K41"/>
  <c r="L41"/>
  <c r="M41"/>
  <c r="K42"/>
  <c r="L42"/>
  <c r="M42"/>
  <c r="H43"/>
  <c r="I43"/>
  <c r="I44" s="1"/>
  <c r="J43"/>
  <c r="K43"/>
  <c r="L43"/>
  <c r="M43"/>
  <c r="H44"/>
  <c r="J44"/>
  <c r="K44"/>
  <c r="L44"/>
  <c r="M44"/>
  <c r="G44"/>
  <c r="G43"/>
  <c r="G40"/>
  <c r="G39"/>
  <c r="E40"/>
  <c r="E39"/>
  <c r="J41" s="1"/>
  <c r="J42" s="1"/>
  <c r="C20"/>
  <c r="C22"/>
  <c r="C21"/>
  <c r="D23"/>
  <c r="E23"/>
  <c r="F23"/>
  <c r="G23"/>
  <c r="H23"/>
  <c r="I23"/>
  <c r="J23"/>
  <c r="K23"/>
  <c r="L23"/>
  <c r="M23"/>
  <c r="J24"/>
  <c r="K24"/>
  <c r="L24"/>
  <c r="M24"/>
  <c r="D25"/>
  <c r="E25"/>
  <c r="F25"/>
  <c r="G25"/>
  <c r="H25"/>
  <c r="I25"/>
  <c r="J25"/>
  <c r="K25"/>
  <c r="L25"/>
  <c r="M25"/>
  <c r="J26"/>
  <c r="K26"/>
  <c r="L26"/>
  <c r="M26"/>
  <c r="BD2"/>
  <c r="BE2"/>
  <c r="BD3"/>
  <c r="BE3"/>
  <c r="BD4"/>
  <c r="BE4"/>
  <c r="BD5"/>
  <c r="BE5"/>
  <c r="BD6"/>
  <c r="BE6"/>
  <c r="BD7"/>
  <c r="BE7"/>
  <c r="BD8"/>
  <c r="BE8"/>
  <c r="BD9"/>
  <c r="BE9"/>
  <c r="BD10"/>
  <c r="BE10"/>
  <c r="BD11"/>
  <c r="BE11"/>
  <c r="BD12"/>
  <c r="BE12"/>
  <c r="BD13"/>
  <c r="BE13"/>
  <c r="BD14"/>
  <c r="BE14"/>
  <c r="BD15"/>
  <c r="BE15"/>
  <c r="BD16"/>
  <c r="BE16"/>
  <c r="BD17"/>
  <c r="BE17"/>
  <c r="BD18"/>
  <c r="BE18"/>
  <c r="BD19"/>
  <c r="BE19"/>
  <c r="BD20"/>
  <c r="BE20"/>
  <c r="BD21"/>
  <c r="BE21"/>
  <c r="BD22"/>
  <c r="BE22"/>
  <c r="BD23"/>
  <c r="BE23"/>
  <c r="BD24"/>
  <c r="BE24"/>
  <c r="BD25"/>
  <c r="BE25"/>
  <c r="BD26"/>
  <c r="BE26"/>
  <c r="BD27"/>
  <c r="BE27"/>
  <c r="BD28"/>
  <c r="BE28"/>
  <c r="BD29"/>
  <c r="BE29"/>
  <c r="BD30"/>
  <c r="BE30"/>
  <c r="BD31"/>
  <c r="BE31"/>
  <c r="AW2"/>
  <c r="AX2"/>
  <c r="AW3"/>
  <c r="AX3"/>
  <c r="AW4"/>
  <c r="AX4"/>
  <c r="AW5"/>
  <c r="AX5"/>
  <c r="AW6"/>
  <c r="AX6"/>
  <c r="AW7"/>
  <c r="AX7"/>
  <c r="AW8"/>
  <c r="AX8"/>
  <c r="AW9"/>
  <c r="AX9"/>
  <c r="AW10"/>
  <c r="AX10"/>
  <c r="AW11"/>
  <c r="AX11"/>
  <c r="AW12"/>
  <c r="AX12"/>
  <c r="AW13"/>
  <c r="AX13"/>
  <c r="AW14"/>
  <c r="AX14"/>
  <c r="AW15"/>
  <c r="AX15"/>
  <c r="AW16"/>
  <c r="AX16"/>
  <c r="AW17"/>
  <c r="AX17"/>
  <c r="AW18"/>
  <c r="AX18"/>
  <c r="AW19"/>
  <c r="AX19"/>
  <c r="AW20"/>
  <c r="AX20"/>
  <c r="AW21"/>
  <c r="AX21"/>
  <c r="AW22"/>
  <c r="AX22"/>
  <c r="AW23"/>
  <c r="AX23"/>
  <c r="AW24"/>
  <c r="AX24"/>
  <c r="AW25"/>
  <c r="AX25"/>
  <c r="AW26"/>
  <c r="AX26"/>
  <c r="AW27"/>
  <c r="AX27"/>
  <c r="AW28"/>
  <c r="AX28"/>
  <c r="AW29"/>
  <c r="AX29"/>
  <c r="AW30"/>
  <c r="AX30"/>
  <c r="AW31"/>
  <c r="AX31"/>
  <c r="AW32"/>
  <c r="AX32"/>
  <c r="AW33"/>
  <c r="AX33"/>
  <c r="AW34"/>
  <c r="AX34"/>
  <c r="AW35"/>
  <c r="AX35"/>
  <c r="AW36"/>
  <c r="AX36"/>
  <c r="AW37"/>
  <c r="AX37"/>
  <c r="AW38"/>
  <c r="AX38"/>
  <c r="AW39"/>
  <c r="AX39"/>
  <c r="AW40"/>
  <c r="AX40"/>
  <c r="AW41"/>
  <c r="AX41"/>
  <c r="AW42"/>
  <c r="AX42"/>
  <c r="AW43"/>
  <c r="AX43"/>
  <c r="AW44"/>
  <c r="AX44"/>
  <c r="AW45"/>
  <c r="AX45"/>
  <c r="AW46"/>
  <c r="AX46"/>
  <c r="AW47"/>
  <c r="AX47"/>
  <c r="AW48"/>
  <c r="AX48"/>
  <c r="AW49"/>
  <c r="AX49"/>
  <c r="AW50"/>
  <c r="AX50"/>
  <c r="AW51"/>
  <c r="AX51"/>
  <c r="AW52"/>
  <c r="AX52"/>
  <c r="AW53"/>
  <c r="AX53"/>
  <c r="AW54"/>
  <c r="AX54"/>
  <c r="AW55"/>
  <c r="AX55"/>
  <c r="AW56"/>
  <c r="AX56"/>
  <c r="AW57"/>
  <c r="AX57"/>
  <c r="AW58"/>
  <c r="AX58"/>
  <c r="AW59"/>
  <c r="AX59"/>
  <c r="AW60"/>
  <c r="AX60"/>
  <c r="AW61"/>
  <c r="AX61"/>
  <c r="AW62"/>
  <c r="AX62"/>
  <c r="AW63"/>
  <c r="AX63"/>
  <c r="AW64"/>
  <c r="AX64"/>
  <c r="AW65"/>
  <c r="AX65"/>
  <c r="AW66"/>
  <c r="AX66"/>
  <c r="AW67"/>
  <c r="AX67"/>
  <c r="AW68"/>
  <c r="AX68"/>
  <c r="AW69"/>
  <c r="AX69"/>
  <c r="AW70"/>
  <c r="AX70"/>
  <c r="AW71"/>
  <c r="AX71"/>
  <c r="AW72"/>
  <c r="AX72"/>
  <c r="AW73"/>
  <c r="AX73"/>
  <c r="AW74"/>
  <c r="AX74"/>
  <c r="AW75"/>
  <c r="AX75"/>
  <c r="AW76"/>
  <c r="AX76"/>
  <c r="AW77"/>
  <c r="AX77"/>
  <c r="AW78"/>
  <c r="AX78"/>
  <c r="AW79"/>
  <c r="AX79"/>
  <c r="AW80"/>
  <c r="AX80"/>
  <c r="AW81"/>
  <c r="AX81"/>
  <c r="AW82"/>
  <c r="AX82"/>
  <c r="AW83"/>
  <c r="AX83"/>
  <c r="AW84"/>
  <c r="AX84"/>
  <c r="AW85"/>
  <c r="AX85"/>
  <c r="AW86"/>
  <c r="AX86"/>
  <c r="AW87"/>
  <c r="AX87"/>
  <c r="AW88"/>
  <c r="AX88"/>
  <c r="AW89"/>
  <c r="AX89"/>
  <c r="AW90"/>
  <c r="AX90"/>
  <c r="AW91"/>
  <c r="AX91"/>
  <c r="AW92"/>
  <c r="AX92"/>
  <c r="AW93"/>
  <c r="AX93"/>
  <c r="AW94"/>
  <c r="AX94"/>
  <c r="AW95"/>
  <c r="AX95"/>
  <c r="AW96"/>
  <c r="AX96"/>
  <c r="AW97"/>
  <c r="AX97"/>
  <c r="AW98"/>
  <c r="AX98"/>
  <c r="AW99"/>
  <c r="AX99"/>
  <c r="AW100"/>
  <c r="AX100"/>
  <c r="AW101"/>
  <c r="AX101"/>
  <c r="AW102"/>
  <c r="AX102"/>
  <c r="AW103"/>
  <c r="AX103"/>
  <c r="AW104"/>
  <c r="AX104"/>
  <c r="AW105"/>
  <c r="AX105"/>
  <c r="AW106"/>
  <c r="AX106"/>
  <c r="AW107"/>
  <c r="AX107"/>
  <c r="AW108"/>
  <c r="AX108"/>
  <c r="AW109"/>
  <c r="AX109"/>
  <c r="AW110"/>
  <c r="AX110"/>
  <c r="AW111"/>
  <c r="AX111"/>
  <c r="AW112"/>
  <c r="AX112"/>
  <c r="AW113"/>
  <c r="AX113"/>
  <c r="AW114"/>
  <c r="AX114"/>
  <c r="AW115"/>
  <c r="AX115"/>
  <c r="AW116"/>
  <c r="AX116"/>
  <c r="AW117"/>
  <c r="AX117"/>
  <c r="AW118"/>
  <c r="AX118"/>
  <c r="AW119"/>
  <c r="AX119"/>
  <c r="AW120"/>
  <c r="AX120"/>
  <c r="AW121"/>
  <c r="AX121"/>
  <c r="AW122"/>
  <c r="AX122"/>
  <c r="AW123"/>
  <c r="AX123"/>
  <c r="AW124"/>
  <c r="AX124"/>
  <c r="AW125"/>
  <c r="AX125"/>
  <c r="AW126"/>
  <c r="AX126"/>
  <c r="AW127"/>
  <c r="AX127"/>
  <c r="AW128"/>
  <c r="AX128"/>
  <c r="AW129"/>
  <c r="AX129"/>
  <c r="AW130"/>
  <c r="AX130"/>
  <c r="AW131"/>
  <c r="AX131"/>
  <c r="AW132"/>
  <c r="AX132"/>
  <c r="AW133"/>
  <c r="AX133"/>
  <c r="AW134"/>
  <c r="AX134"/>
  <c r="AW135"/>
  <c r="AX135"/>
  <c r="AW136"/>
  <c r="AX136"/>
  <c r="AW137"/>
  <c r="AX137"/>
  <c r="AW138"/>
  <c r="AX138"/>
  <c r="AW139"/>
  <c r="AX139"/>
  <c r="AW140"/>
  <c r="AX140"/>
  <c r="AW141"/>
  <c r="AX141"/>
  <c r="AW142"/>
  <c r="AX142"/>
  <c r="AW143"/>
  <c r="AX143"/>
  <c r="AW144"/>
  <c r="AX144"/>
  <c r="AW145"/>
  <c r="AX145"/>
  <c r="AW146"/>
  <c r="AX146"/>
  <c r="AW147"/>
  <c r="AX147"/>
  <c r="AW148"/>
  <c r="AX148"/>
  <c r="AW149"/>
  <c r="AX149"/>
  <c r="AW150"/>
  <c r="AX150"/>
  <c r="AW151"/>
  <c r="AX151"/>
  <c r="AW152"/>
  <c r="AX152"/>
  <c r="AW153"/>
  <c r="AX153"/>
  <c r="AW154"/>
  <c r="AX154"/>
  <c r="AW155"/>
  <c r="AX155"/>
  <c r="AW156"/>
  <c r="AX156"/>
  <c r="AW157"/>
  <c r="AX157"/>
  <c r="AW158"/>
  <c r="AX158"/>
  <c r="AW159"/>
  <c r="AX159"/>
  <c r="AW160"/>
  <c r="AX160"/>
  <c r="AW161"/>
  <c r="AX161"/>
  <c r="AW162"/>
  <c r="AX162"/>
  <c r="AW163"/>
  <c r="AX163"/>
  <c r="AW164"/>
  <c r="AX164"/>
  <c r="AW165"/>
  <c r="AX165"/>
  <c r="AW166"/>
  <c r="AX166"/>
  <c r="AW167"/>
  <c r="AX167"/>
  <c r="AW168"/>
  <c r="AX168"/>
  <c r="AW169"/>
  <c r="AX169"/>
  <c r="AW170"/>
  <c r="AX170"/>
  <c r="AW171"/>
  <c r="AX171"/>
  <c r="AW172"/>
  <c r="AX172"/>
  <c r="AW173"/>
  <c r="AX173"/>
  <c r="AW174"/>
  <c r="AX174"/>
  <c r="AW175"/>
  <c r="AX175"/>
  <c r="AW176"/>
  <c r="AX176"/>
  <c r="AW177"/>
  <c r="AX177"/>
  <c r="AW178"/>
  <c r="AX178"/>
  <c r="AW179"/>
  <c r="AX179"/>
  <c r="AW180"/>
  <c r="AX180"/>
  <c r="AW181"/>
  <c r="AX181"/>
  <c r="AW182"/>
  <c r="AX182"/>
  <c r="AW183"/>
  <c r="AX183"/>
  <c r="AW184"/>
  <c r="AX184"/>
  <c r="AW185"/>
  <c r="AX185"/>
  <c r="AW186"/>
  <c r="AX186"/>
  <c r="AW187"/>
  <c r="AX187"/>
  <c r="AW188"/>
  <c r="AX188"/>
  <c r="AW189"/>
  <c r="AX189"/>
  <c r="AW190"/>
  <c r="AX190"/>
  <c r="AW191"/>
  <c r="AX191"/>
  <c r="AW192"/>
  <c r="AX192"/>
  <c r="AW193"/>
  <c r="AX193"/>
  <c r="AW194"/>
  <c r="AX194"/>
  <c r="AW195"/>
  <c r="AX195"/>
  <c r="AW196"/>
  <c r="AX196"/>
  <c r="AW197"/>
  <c r="AX197"/>
  <c r="AW198"/>
  <c r="AX198"/>
  <c r="AW199"/>
  <c r="AX199"/>
  <c r="AW200"/>
  <c r="AX200"/>
  <c r="AW201"/>
  <c r="AX201"/>
  <c r="AW202"/>
  <c r="AX202"/>
  <c r="AW203"/>
  <c r="AX203"/>
  <c r="AW204"/>
  <c r="AX204"/>
  <c r="AW205"/>
  <c r="AX205"/>
  <c r="AW206"/>
  <c r="AX206"/>
  <c r="AW207"/>
  <c r="AX207"/>
  <c r="AW208"/>
  <c r="AX208"/>
  <c r="AW209"/>
  <c r="AX209"/>
  <c r="AW210"/>
  <c r="AX210"/>
  <c r="AW211"/>
  <c r="AX211"/>
  <c r="AW212"/>
  <c r="AX212"/>
  <c r="AW213"/>
  <c r="AX213"/>
  <c r="AW214"/>
  <c r="AX214"/>
  <c r="AW215"/>
  <c r="AX215"/>
  <c r="AW216"/>
  <c r="AX216"/>
  <c r="AW217"/>
  <c r="AX217"/>
  <c r="AW218"/>
  <c r="AX218"/>
  <c r="AW219"/>
  <c r="AX219"/>
  <c r="AW220"/>
  <c r="AX220"/>
  <c r="AW221"/>
  <c r="AX221"/>
  <c r="AW222"/>
  <c r="AX222"/>
  <c r="R7" l="1"/>
  <c r="E7" s="1"/>
  <c r="I41"/>
  <c r="I42" s="1"/>
  <c r="H41"/>
  <c r="H42" s="1"/>
  <c r="G41"/>
  <c r="G42" s="1"/>
  <c r="C25"/>
  <c r="C23"/>
  <c r="S8"/>
  <c r="S9" s="1"/>
  <c r="T8" s="1"/>
  <c r="T9" s="1"/>
  <c r="T6" s="1"/>
  <c r="I6" s="1"/>
  <c r="C28" l="1"/>
  <c r="H24"/>
  <c r="C27"/>
  <c r="D24"/>
  <c r="G24"/>
  <c r="F24"/>
  <c r="I24"/>
  <c r="E24"/>
  <c r="R9" l="1"/>
  <c r="R6" s="1"/>
  <c r="E6" s="1"/>
  <c r="G26"/>
  <c r="E26"/>
  <c r="D26"/>
  <c r="H26"/>
  <c r="F26"/>
  <c r="I26"/>
</calcChain>
</file>

<file path=xl/comments1.xml><?xml version="1.0" encoding="utf-8"?>
<comments xmlns="http://schemas.openxmlformats.org/spreadsheetml/2006/main">
  <authors>
    <author>INSPECTORES</author>
  </authors>
  <commentList>
    <comment ref="AQ1" authorId="0">
      <text>
        <r>
          <rPr>
            <b/>
            <sz val="16"/>
            <color indexed="81"/>
            <rFont val="Tahoma"/>
            <family val="2"/>
          </rPr>
          <t>XaeK</t>
        </r>
      </text>
    </comment>
  </commentList>
</comments>
</file>

<file path=xl/sharedStrings.xml><?xml version="1.0" encoding="utf-8"?>
<sst xmlns="http://schemas.openxmlformats.org/spreadsheetml/2006/main" count="101" uniqueCount="93">
  <si>
    <t>ANCHO</t>
  </si>
  <si>
    <t>DIAMETRO LLANTA</t>
  </si>
  <si>
    <t> </t>
  </si>
  <si>
    <t>KG</t>
  </si>
  <si>
    <t>INDICE</t>
  </si>
  <si>
    <t>&gt;240</t>
  </si>
  <si>
    <t>VELOCIDAD</t>
  </si>
  <si>
    <t>A1</t>
  </si>
  <si>
    <t>A2</t>
  </si>
  <si>
    <t>A3</t>
  </si>
  <si>
    <t>A4</t>
  </si>
  <si>
    <t>A5</t>
  </si>
  <si>
    <t>A6</t>
  </si>
  <si>
    <t>A7</t>
  </si>
  <si>
    <t>A8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</si>
  <si>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</si>
  <si>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</si>
  <si>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</si>
  <si>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</si>
  <si>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</si>
  <si>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</si>
  <si>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</si>
  <si>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</si>
  <si>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</si>
  <si>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</si>
  <si>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</si>
  <si>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</si>
  <si>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</si>
  <si>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</si>
  <si>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</si>
  <si>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</si>
  <si>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</si>
  <si>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</si>
  <si>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</si>
  <si>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ZR</t>
  </si>
  <si>
    <t>W</t>
  </si>
  <si>
    <t>Y</t>
  </si>
  <si>
    <t>PRIMER EJE</t>
  </si>
  <si>
    <t>SEGUNDO EJE</t>
  </si>
  <si>
    <t>MMA</t>
  </si>
  <si>
    <t>RUEDAS EJE (2/4)</t>
  </si>
  <si>
    <t>INDICE MASA</t>
  </si>
  <si>
    <t>INDICE VELOCIDAD</t>
  </si>
  <si>
    <t>MMA POR EJE (VER FICHA TECNICA APARTADO: F.2.1)</t>
  </si>
  <si>
    <t>VELOCIDAD MAXIMA (VER FICHA TECNICA APARTADO: T)</t>
  </si>
  <si>
    <t>MEDIDAS NEUMATICO</t>
  </si>
  <si>
    <t xml:space="preserve">Notas: </t>
  </si>
  <si>
    <t>NEUMATICO EQUIVALENTE??(3)</t>
  </si>
  <si>
    <t xml:space="preserve"> PERFIL DE GOMA (2)</t>
  </si>
  <si>
    <t>Diferencia de diametro con original en mm</t>
  </si>
  <si>
    <t>DIAMETRO (1)</t>
  </si>
  <si>
    <t>LLANTA</t>
  </si>
  <si>
    <t>PERFIL</t>
  </si>
  <si>
    <t>MEDIDAD DE LOS NEUMATICOS A COMPARAR</t>
  </si>
  <si>
    <t>NEUMATICO ORIGINAL</t>
  </si>
  <si>
    <t>OBSERVACIONES</t>
  </si>
  <si>
    <t>MODIFICACIÓN ANCHO DE VIAS</t>
  </si>
  <si>
    <t>AUMENTO EN LA DISTANCIA ENTRE BORDES EXTERIORES DE LAS LLANTAS</t>
  </si>
  <si>
    <t>DISTANCIA BUJE AL BORDE INTERIOR DE LA LLANTA</t>
  </si>
  <si>
    <t>DISTANCIA BUJE AL BORDE EXTERIOR DE LA LLANTA</t>
  </si>
  <si>
    <t>ET. DESPLAZAMIENTO</t>
  </si>
  <si>
    <t>GARGANTA DE LA LLANTA (En pulgadas)</t>
  </si>
  <si>
    <t>Llanta 7</t>
  </si>
  <si>
    <t>Llanta 6</t>
  </si>
  <si>
    <t>Llanta 5</t>
  </si>
  <si>
    <t>Llanta 4</t>
  </si>
  <si>
    <t>Llanta 3</t>
  </si>
  <si>
    <t>Llanta 2</t>
  </si>
  <si>
    <t>Llanta 1</t>
  </si>
  <si>
    <t>LLANTA ORIGINAL</t>
  </si>
  <si>
    <t>CALCULADORA PARA SABER COMO QUEDA UNA DETERMINADA LLANTA CON RESPECTO A LA ORIGINAL</t>
  </si>
  <si>
    <t>Solo se puede rellenar las celdas con fondo amarillo. Las demas estan protegidas para evitar dañar las formulas.</t>
  </si>
  <si>
    <t>orden</t>
  </si>
  <si>
    <t>kg</t>
  </si>
  <si>
    <t>indice</t>
  </si>
  <si>
    <t>km/h</t>
  </si>
  <si>
    <r>
      <t xml:space="preserve">OBSERVACIONES: </t>
    </r>
    <r>
      <rPr>
        <sz val="10"/>
        <color theme="1"/>
        <rFont val="Calibri"/>
        <family val="2"/>
        <scheme val="minor"/>
      </rPr>
      <t>Solo se puede rellenar las celdas con fondo amarillo Las demas estan protegidas para evitar dañar las formulas.</t>
    </r>
  </si>
  <si>
    <r>
      <t>(3)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NEUMATICO EQUIVALENTE?</t>
    </r>
    <r>
      <rPr>
        <sz val="10"/>
        <color theme="1"/>
        <rFont val="Calibri"/>
        <family val="2"/>
        <scheme val="minor"/>
      </rPr>
      <t xml:space="preserve"> SI / NO. LA celda se colorea en verde par el SI y en rojo para el NO</t>
    </r>
  </si>
  <si>
    <t>Ø Max equivalente</t>
  </si>
  <si>
    <t>Ø Min equivalente</t>
  </si>
  <si>
    <r>
      <t>(1)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DIAMETRO</t>
    </r>
    <r>
      <rPr>
        <sz val="10"/>
        <color theme="1"/>
        <rFont val="Calibri"/>
        <family val="2"/>
        <scheme val="minor"/>
      </rPr>
      <t>: Cuando se colorea en rojo indica que el diametro es superior al original, con lo cual estamos reduciendo la distancia en el paso de rueda.</t>
    </r>
  </si>
  <si>
    <t>EQUIVALENCIAS NEUMATICOS</t>
  </si>
  <si>
    <r>
      <t>(2)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PERFIL DE GOMA</t>
    </r>
    <r>
      <rPr>
        <sz val="10"/>
        <color theme="1"/>
        <rFont val="Calibri"/>
        <family val="2"/>
        <scheme val="minor"/>
      </rPr>
      <t xml:space="preserve">: Altura del flanco expresada en un tanto por ciento respecto a la anchura. EJEMPLO: </t>
    </r>
    <r>
      <rPr>
        <b/>
        <sz val="10"/>
        <color theme="1"/>
        <rFont val="Calibri"/>
        <family val="2"/>
        <scheme val="minor"/>
      </rPr>
      <t>195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>55</t>
    </r>
    <r>
      <rPr>
        <sz val="10"/>
        <color theme="1"/>
        <rFont val="Calibri"/>
        <family val="2"/>
        <scheme val="minor"/>
      </rPr>
      <t xml:space="preserve">R15 </t>
    </r>
    <r>
      <rPr>
        <b/>
        <sz val="10"/>
        <color theme="1"/>
        <rFont val="Calibri"/>
        <family val="2"/>
        <scheme val="minor"/>
      </rPr>
      <t xml:space="preserve">55% </t>
    </r>
    <r>
      <rPr>
        <sz val="10"/>
        <color theme="1"/>
        <rFont val="Calibri"/>
        <family val="2"/>
        <scheme val="minor"/>
      </rPr>
      <t xml:space="preserve">de los </t>
    </r>
    <r>
      <rPr>
        <b/>
        <sz val="10"/>
        <color theme="1"/>
        <rFont val="Calibri"/>
        <family val="2"/>
        <scheme val="minor"/>
      </rPr>
      <t>195</t>
    </r>
    <r>
      <rPr>
        <sz val="10"/>
        <color theme="1"/>
        <rFont val="Calibri"/>
        <family val="2"/>
        <scheme val="minor"/>
      </rPr>
      <t xml:space="preserve"> mm de ancho.</t>
    </r>
  </si>
  <si>
    <r>
      <t>SEPARACION CON RESPECTO A LA LLANTA ORIGINAL</t>
    </r>
    <r>
      <rPr>
        <sz val="10"/>
        <color theme="1"/>
        <rFont val="Calibri"/>
        <family val="2"/>
        <scheme val="minor"/>
      </rPr>
      <t>(1)</t>
    </r>
  </si>
  <si>
    <r>
      <t>CUMPLE NORMATIVA ITV ANCHO EJES (+/- 30 mm)</t>
    </r>
    <r>
      <rPr>
        <sz val="10"/>
        <color theme="1"/>
        <rFont val="Calibri"/>
        <family val="2"/>
        <scheme val="minor"/>
      </rPr>
      <t>(2)</t>
    </r>
  </si>
  <si>
    <r>
      <t>(1)</t>
    </r>
    <r>
      <rPr>
        <sz val="10"/>
        <color theme="1"/>
        <rFont val="Calibri"/>
        <family val="2"/>
        <scheme val="minor"/>
      </rPr>
      <t xml:space="preserve"> Si sale positivo la llanta que estamos probando sobresale mas que la original. Si es negativo, nos quedará adentrada y si sale 0 nos quedará igual que la original.</t>
    </r>
  </si>
  <si>
    <r>
      <t>(2)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indexed="8"/>
        <rFont val="Arial"/>
        <family val="2"/>
      </rPr>
      <t>OK</t>
    </r>
    <r>
      <rPr>
        <sz val="10"/>
        <color theme="1"/>
        <rFont val="Calibri"/>
        <family val="2"/>
        <scheme val="minor"/>
      </rPr>
      <t xml:space="preserve">= No superamos en 30 mm el ancho de vias, con lo cual por esa parte vamos legales. Si lo superamos nos saldrá </t>
    </r>
    <r>
      <rPr>
        <b/>
        <sz val="10"/>
        <color indexed="8"/>
        <rFont val="Arial"/>
        <family val="2"/>
      </rPr>
      <t>NO ITV</t>
    </r>
  </si>
  <si>
    <t>CALCULADORA INDICE CARGA/VELOCIDAD</t>
  </si>
  <si>
    <t>DATOS NEUMATICO</t>
  </si>
  <si>
    <t>V1.5</t>
  </si>
  <si>
    <t>1ER EJE</t>
  </si>
  <si>
    <t>2DO EJE</t>
  </si>
  <si>
    <t>NOTA: Los vehículos a motor destinados al transporte de personas que tengan, además del asiento del conductor, más de ocho plazas (categoría M3) y cuyo peso máximo autorizado sea superior a 10 toneladas métricas, deberán estar equipados de dispositivos en los que la velocidad máxima esté limitada a 100 kilómetros/hora.</t>
  </si>
</sst>
</file>

<file path=xl/styles.xml><?xml version="1.0" encoding="utf-8"?>
<styleSheet xmlns="http://schemas.openxmlformats.org/spreadsheetml/2006/main">
  <numFmts count="2">
    <numFmt numFmtId="164" formatCode="0&quot; mm&quot;"/>
    <numFmt numFmtId="165" formatCode="0.0&quot; mm&quot;"/>
  </numFmts>
  <fonts count="21">
    <font>
      <sz val="11"/>
      <color theme="1"/>
      <name val="Calibri"/>
      <family val="2"/>
      <scheme val="minor"/>
    </font>
    <font>
      <b/>
      <sz val="12"/>
      <color rgb="FF212529"/>
      <name val="HelveticaNeueLTStd-Lt"/>
      <charset val="1"/>
    </font>
    <font>
      <sz val="12"/>
      <color rgb="FF212529"/>
      <name val="HelveticaNeueLTStd-Lt"/>
      <charset val="1"/>
    </font>
    <font>
      <b/>
      <sz val="12"/>
      <color rgb="FF212529"/>
      <name val="HelveticaNeueLTStd-Lt"/>
      <family val="18"/>
    </font>
    <font>
      <sz val="12"/>
      <color rgb="FF212529"/>
      <name val="HelveticaNeueLTStd-Lt"/>
      <family val="18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22"/>
      <color indexed="9"/>
      <name val="Arial"/>
    </font>
    <font>
      <sz val="10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22"/>
      <color indexed="9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indexed="81"/>
      <name val="Tahoma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Protection="0"/>
  </cellStyleXfs>
  <cellXfs count="164">
    <xf numFmtId="0" fontId="0" fillId="0" borderId="0" xfId="0"/>
    <xf numFmtId="0" fontId="0" fillId="0" borderId="0" xfId="0" applyProtection="1"/>
    <xf numFmtId="0" fontId="12" fillId="7" borderId="16" xfId="1" applyNumberFormat="1" applyFont="1" applyFill="1" applyBorder="1" applyAlignment="1" applyProtection="1">
      <alignment horizontal="center" vertical="center"/>
    </xf>
    <xf numFmtId="0" fontId="12" fillId="5" borderId="16" xfId="1" applyNumberFormat="1" applyFont="1" applyFill="1" applyBorder="1" applyAlignment="1" applyProtection="1">
      <alignment horizontal="center" vertical="center"/>
      <protection locked="0"/>
    </xf>
    <xf numFmtId="0" fontId="12" fillId="5" borderId="16" xfId="1" applyFont="1" applyFill="1" applyBorder="1" applyAlignment="1" applyProtection="1">
      <alignment horizontal="center" vertical="center"/>
      <protection locked="0"/>
    </xf>
    <xf numFmtId="0" fontId="12" fillId="9" borderId="16" xfId="1" applyNumberFormat="1" applyFont="1" applyFill="1" applyBorder="1" applyAlignment="1" applyProtection="1">
      <alignment horizontal="center" vertical="center"/>
    </xf>
    <xf numFmtId="0" fontId="12" fillId="6" borderId="16" xfId="1" applyNumberFormat="1" applyFont="1" applyFill="1" applyBorder="1" applyAlignment="1" applyProtection="1">
      <alignment horizontal="center" vertical="center"/>
    </xf>
    <xf numFmtId="49" fontId="12" fillId="6" borderId="16" xfId="1" applyNumberFormat="1" applyFont="1" applyFill="1" applyBorder="1" applyAlignment="1" applyProtection="1">
      <alignment horizontal="center" vertical="center"/>
    </xf>
    <xf numFmtId="49" fontId="12" fillId="7" borderId="16" xfId="1" applyNumberFormat="1" applyFont="1" applyFill="1" applyBorder="1" applyAlignment="1" applyProtection="1">
      <alignment horizontal="center" vertical="center"/>
    </xf>
    <xf numFmtId="0" fontId="12" fillId="4" borderId="16" xfId="1" applyNumberFormat="1" applyFont="1" applyFill="1" applyBorder="1" applyAlignment="1" applyProtection="1">
      <alignment horizontal="center" vertical="center"/>
    </xf>
    <xf numFmtId="2" fontId="12" fillId="4" borderId="16" xfId="1" applyNumberFormat="1" applyFont="1" applyFill="1" applyBorder="1" applyAlignment="1" applyProtection="1">
      <alignment horizontal="center" vertical="center"/>
    </xf>
    <xf numFmtId="0" fontId="12" fillId="10" borderId="16" xfId="1" applyNumberFormat="1" applyFont="1" applyFill="1" applyBorder="1" applyAlignment="1" applyProtection="1">
      <alignment horizontal="center" vertical="center"/>
    </xf>
    <xf numFmtId="0" fontId="16" fillId="5" borderId="26" xfId="1" applyNumberFormat="1" applyFont="1" applyFill="1" applyBorder="1" applyAlignment="1" applyProtection="1">
      <alignment horizontal="center" vertical="center"/>
      <protection locked="0"/>
    </xf>
    <xf numFmtId="0" fontId="16" fillId="5" borderId="26" xfId="1" applyFont="1" applyFill="1" applyBorder="1" applyAlignment="1" applyProtection="1">
      <alignment horizontal="center" vertical="center"/>
      <protection locked="0"/>
    </xf>
    <xf numFmtId="0" fontId="12" fillId="4" borderId="26" xfId="1" applyNumberFormat="1" applyFont="1" applyFill="1" applyBorder="1" applyAlignment="1" applyProtection="1">
      <alignment horizontal="center" vertical="center"/>
    </xf>
    <xf numFmtId="165" fontId="12" fillId="4" borderId="26" xfId="1" applyNumberFormat="1" applyFont="1" applyFill="1" applyBorder="1" applyAlignment="1" applyProtection="1">
      <alignment horizontal="center" vertical="center"/>
    </xf>
    <xf numFmtId="164" fontId="12" fillId="4" borderId="26" xfId="1" applyNumberFormat="1" applyFont="1" applyFill="1" applyBorder="1" applyAlignment="1" applyProtection="1">
      <alignment horizontal="center" vertical="center"/>
    </xf>
    <xf numFmtId="49" fontId="12" fillId="4" borderId="39" xfId="1" applyNumberFormat="1" applyFont="1" applyFill="1" applyBorder="1" applyAlignment="1" applyProtection="1">
      <alignment horizontal="left" vertical="center"/>
    </xf>
    <xf numFmtId="0" fontId="12" fillId="5" borderId="40" xfId="1" applyFont="1" applyFill="1" applyBorder="1" applyAlignment="1" applyProtection="1">
      <alignment horizontal="center" vertical="center"/>
      <protection locked="0"/>
    </xf>
    <xf numFmtId="49" fontId="12" fillId="6" borderId="40" xfId="1" applyNumberFormat="1" applyFont="1" applyFill="1" applyBorder="1" applyAlignment="1" applyProtection="1">
      <alignment horizontal="center" vertical="center"/>
    </xf>
    <xf numFmtId="49" fontId="12" fillId="7" borderId="40" xfId="1" applyNumberFormat="1" applyFont="1" applyFill="1" applyBorder="1" applyAlignment="1" applyProtection="1">
      <alignment horizontal="center" vertical="center"/>
    </xf>
    <xf numFmtId="49" fontId="12" fillId="7" borderId="49" xfId="1" applyNumberFormat="1" applyFont="1" applyFill="1" applyBorder="1" applyAlignment="1" applyProtection="1">
      <alignment horizontal="center" vertical="center" wrapText="1"/>
    </xf>
    <xf numFmtId="49" fontId="12" fillId="7" borderId="50" xfId="1" applyNumberFormat="1" applyFont="1" applyFill="1" applyBorder="1" applyAlignment="1" applyProtection="1">
      <alignment horizontal="center" vertical="center" wrapText="1"/>
    </xf>
    <xf numFmtId="0" fontId="16" fillId="5" borderId="52" xfId="1" applyFont="1" applyFill="1" applyBorder="1" applyAlignment="1" applyProtection="1">
      <alignment horizontal="center" vertical="center"/>
      <protection locked="0"/>
    </xf>
    <xf numFmtId="0" fontId="12" fillId="4" borderId="52" xfId="1" applyNumberFormat="1" applyFont="1" applyFill="1" applyBorder="1" applyAlignment="1" applyProtection="1">
      <alignment horizontal="center" vertical="center"/>
    </xf>
    <xf numFmtId="165" fontId="12" fillId="4" borderId="52" xfId="1" applyNumberFormat="1" applyFont="1" applyFill="1" applyBorder="1" applyAlignment="1" applyProtection="1">
      <alignment horizontal="center" vertical="center"/>
    </xf>
    <xf numFmtId="164" fontId="12" fillId="4" borderId="52" xfId="1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2" fillId="0" borderId="2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Border="1" applyProtection="1"/>
    <xf numFmtId="0" fontId="0" fillId="0" borderId="22" xfId="0" applyBorder="1" applyProtection="1"/>
    <xf numFmtId="0" fontId="0" fillId="0" borderId="21" xfId="0" applyBorder="1" applyProtection="1"/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0" fontId="0" fillId="4" borderId="0" xfId="0" applyFill="1" applyBorder="1" applyProtection="1"/>
    <xf numFmtId="0" fontId="0" fillId="4" borderId="22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4" borderId="21" xfId="0" applyFill="1" applyBorder="1" applyAlignment="1" applyProtection="1">
      <alignment horizontal="right"/>
    </xf>
    <xf numFmtId="0" fontId="6" fillId="4" borderId="22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0" fillId="4" borderId="22" xfId="0" applyFill="1" applyBorder="1" applyProtection="1"/>
    <xf numFmtId="0" fontId="0" fillId="0" borderId="3" xfId="0" applyBorder="1" applyAlignment="1" applyProtection="1">
      <alignment horizontal="center"/>
    </xf>
    <xf numFmtId="0" fontId="0" fillId="4" borderId="23" xfId="0" applyFill="1" applyBorder="1" applyProtection="1"/>
    <xf numFmtId="0" fontId="0" fillId="4" borderId="24" xfId="0" applyFill="1" applyBorder="1" applyProtection="1"/>
    <xf numFmtId="0" fontId="0" fillId="4" borderId="25" xfId="0" applyFill="1" applyBorder="1" applyProtection="1"/>
    <xf numFmtId="0" fontId="0" fillId="4" borderId="24" xfId="0" applyFill="1" applyBorder="1" applyAlignment="1" applyProtection="1">
      <alignment horizontal="center"/>
    </xf>
    <xf numFmtId="0" fontId="5" fillId="0" borderId="2" xfId="0" applyFont="1" applyBorder="1" applyProtection="1"/>
    <xf numFmtId="0" fontId="8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4" borderId="23" xfId="0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4" fillId="0" borderId="2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3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20" fillId="0" borderId="0" xfId="0" applyFont="1" applyAlignment="1" applyProtection="1">
      <alignment vertical="top"/>
    </xf>
    <xf numFmtId="0" fontId="6" fillId="4" borderId="31" xfId="0" applyFont="1" applyFill="1" applyBorder="1" applyAlignment="1" applyProtection="1">
      <alignment horizontal="center" vertical="center"/>
    </xf>
    <xf numFmtId="49" fontId="12" fillId="4" borderId="23" xfId="1" applyNumberFormat="1" applyFont="1" applyFill="1" applyBorder="1" applyAlignment="1" applyProtection="1">
      <alignment horizontal="left" vertical="center"/>
    </xf>
    <xf numFmtId="49" fontId="12" fillId="4" borderId="24" xfId="1" applyNumberFormat="1" applyFont="1" applyFill="1" applyBorder="1" applyAlignment="1" applyProtection="1">
      <alignment horizontal="left" vertical="center"/>
    </xf>
    <xf numFmtId="49" fontId="12" fillId="4" borderId="25" xfId="1" applyNumberFormat="1" applyFont="1" applyFill="1" applyBorder="1" applyAlignment="1" applyProtection="1">
      <alignment horizontal="left" vertical="center"/>
    </xf>
    <xf numFmtId="49" fontId="17" fillId="8" borderId="28" xfId="0" applyNumberFormat="1" applyFont="1" applyFill="1" applyBorder="1" applyAlignment="1" applyProtection="1">
      <alignment horizontal="center" vertical="center"/>
    </xf>
    <xf numFmtId="49" fontId="17" fillId="8" borderId="30" xfId="0" applyNumberFormat="1" applyFont="1" applyFill="1" applyBorder="1" applyAlignment="1" applyProtection="1">
      <alignment horizontal="center" vertical="center"/>
    </xf>
    <xf numFmtId="49" fontId="17" fillId="8" borderId="29" xfId="0" applyNumberFormat="1" applyFont="1" applyFill="1" applyBorder="1" applyAlignment="1" applyProtection="1">
      <alignment horizontal="center" vertical="center"/>
    </xf>
    <xf numFmtId="49" fontId="12" fillId="4" borderId="51" xfId="1" applyNumberFormat="1" applyFont="1" applyFill="1" applyBorder="1" applyAlignment="1" applyProtection="1">
      <alignment horizontal="left" vertical="center"/>
    </xf>
    <xf numFmtId="49" fontId="12" fillId="4" borderId="26" xfId="1" applyNumberFormat="1" applyFont="1" applyFill="1" applyBorder="1" applyAlignment="1" applyProtection="1">
      <alignment horizontal="left" vertical="center"/>
    </xf>
    <xf numFmtId="0" fontId="12" fillId="5" borderId="26" xfId="1" applyNumberFormat="1" applyFont="1" applyFill="1" applyBorder="1" applyAlignment="1" applyProtection="1">
      <alignment horizontal="center" vertical="center"/>
      <protection locked="0"/>
    </xf>
    <xf numFmtId="0" fontId="12" fillId="4" borderId="26" xfId="1" applyNumberFormat="1" applyFont="1" applyFill="1" applyBorder="1" applyAlignment="1" applyProtection="1">
      <alignment horizontal="center" vertical="center"/>
    </xf>
    <xf numFmtId="49" fontId="15" fillId="4" borderId="53" xfId="1" applyNumberFormat="1" applyFont="1" applyFill="1" applyBorder="1" applyAlignment="1" applyProtection="1">
      <alignment horizontal="left" vertical="center"/>
    </xf>
    <xf numFmtId="49" fontId="15" fillId="4" borderId="27" xfId="1" applyNumberFormat="1" applyFont="1" applyFill="1" applyBorder="1" applyAlignment="1" applyProtection="1">
      <alignment horizontal="left" vertical="center"/>
    </xf>
    <xf numFmtId="49" fontId="15" fillId="4" borderId="54" xfId="1" applyNumberFormat="1" applyFont="1" applyFill="1" applyBorder="1" applyAlignment="1" applyProtection="1">
      <alignment horizontal="left" vertical="center"/>
    </xf>
    <xf numFmtId="49" fontId="16" fillId="4" borderId="21" xfId="1" applyNumberFormat="1" applyFont="1" applyFill="1" applyBorder="1" applyAlignment="1" applyProtection="1">
      <alignment horizontal="left" vertical="center"/>
    </xf>
    <xf numFmtId="49" fontId="16" fillId="4" borderId="0" xfId="1" applyNumberFormat="1" applyFont="1" applyFill="1" applyBorder="1" applyAlignment="1" applyProtection="1">
      <alignment horizontal="left" vertical="center"/>
    </xf>
    <xf numFmtId="49" fontId="16" fillId="4" borderId="22" xfId="1" applyNumberFormat="1" applyFont="1" applyFill="1" applyBorder="1" applyAlignment="1" applyProtection="1">
      <alignment horizontal="left" vertical="center"/>
    </xf>
    <xf numFmtId="49" fontId="12" fillId="4" borderId="21" xfId="1" applyNumberFormat="1" applyFont="1" applyFill="1" applyBorder="1" applyAlignment="1" applyProtection="1">
      <alignment horizontal="left" vertical="center"/>
    </xf>
    <xf numFmtId="49" fontId="12" fillId="4" borderId="0" xfId="1" applyNumberFormat="1" applyFont="1" applyFill="1" applyBorder="1" applyAlignment="1" applyProtection="1">
      <alignment horizontal="left" vertical="center"/>
    </xf>
    <xf numFmtId="49" fontId="12" fillId="4" borderId="22" xfId="1" applyNumberFormat="1" applyFont="1" applyFill="1" applyBorder="1" applyAlignment="1" applyProtection="1">
      <alignment horizontal="left" vertical="center"/>
    </xf>
    <xf numFmtId="0" fontId="16" fillId="8" borderId="48" xfId="1" applyFont="1" applyFill="1" applyBorder="1" applyAlignment="1" applyProtection="1">
      <alignment horizontal="center" vertical="center"/>
    </xf>
    <xf numFmtId="0" fontId="16" fillId="8" borderId="49" xfId="1" applyFont="1" applyFill="1" applyBorder="1" applyAlignment="1" applyProtection="1">
      <alignment horizontal="center" vertical="center"/>
    </xf>
    <xf numFmtId="49" fontId="13" fillId="8" borderId="45" xfId="1" applyNumberFormat="1" applyFont="1" applyFill="1" applyBorder="1" applyAlignment="1" applyProtection="1">
      <alignment horizontal="center" vertical="center" wrapText="1"/>
    </xf>
    <xf numFmtId="49" fontId="13" fillId="8" borderId="46" xfId="1" applyNumberFormat="1" applyFont="1" applyFill="1" applyBorder="1" applyAlignment="1" applyProtection="1">
      <alignment horizontal="center" vertical="center" wrapText="1"/>
    </xf>
    <xf numFmtId="49" fontId="13" fillId="8" borderId="47" xfId="1" applyNumberFormat="1" applyFont="1" applyFill="1" applyBorder="1" applyAlignment="1" applyProtection="1">
      <alignment horizontal="center" vertical="center" wrapText="1"/>
    </xf>
    <xf numFmtId="49" fontId="12" fillId="4" borderId="49" xfId="1" applyNumberFormat="1" applyFont="1" applyFill="1" applyBorder="1" applyAlignment="1" applyProtection="1">
      <alignment horizontal="center" vertical="center" wrapText="1"/>
    </xf>
    <xf numFmtId="49" fontId="12" fillId="5" borderId="15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4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42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3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2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43" xfId="1" applyNumberFormat="1" applyFont="1" applyFill="1" applyBorder="1" applyAlignment="1" applyProtection="1">
      <alignment horizontal="justify" vertical="top" wrapText="1"/>
      <protection locked="0"/>
    </xf>
    <xf numFmtId="49" fontId="12" fillId="4" borderId="44" xfId="1" applyNumberFormat="1" applyFont="1" applyFill="1" applyBorder="1" applyAlignment="1" applyProtection="1">
      <alignment horizontal="left" vertical="center"/>
    </xf>
    <xf numFmtId="0" fontId="12" fillId="4" borderId="14" xfId="1" applyFont="1" applyFill="1" applyBorder="1" applyAlignment="1" applyProtection="1">
      <alignment horizontal="left" vertical="center"/>
    </xf>
    <xf numFmtId="0" fontId="12" fillId="4" borderId="42" xfId="1" applyFont="1" applyFill="1" applyBorder="1" applyAlignment="1" applyProtection="1">
      <alignment horizontal="lef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22" xfId="1" applyFont="1" applyFill="1" applyBorder="1" applyAlignment="1" applyProtection="1">
      <alignment horizontal="left" vertical="center"/>
    </xf>
    <xf numFmtId="0" fontId="16" fillId="4" borderId="24" xfId="1" applyFont="1" applyFill="1" applyBorder="1" applyAlignment="1" applyProtection="1">
      <alignment horizontal="left" vertical="center"/>
    </xf>
    <xf numFmtId="0" fontId="16" fillId="4" borderId="25" xfId="1" applyFont="1" applyFill="1" applyBorder="1" applyAlignment="1" applyProtection="1">
      <alignment horizontal="left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49" fontId="12" fillId="4" borderId="34" xfId="1" applyNumberFormat="1" applyFont="1" applyFill="1" applyBorder="1" applyAlignment="1" applyProtection="1">
      <alignment horizontal="center" vertical="center"/>
    </xf>
    <xf numFmtId="0" fontId="12" fillId="4" borderId="35" xfId="1" applyFont="1" applyFill="1" applyBorder="1" applyAlignment="1" applyProtection="1">
      <alignment horizontal="center" vertical="center"/>
    </xf>
    <xf numFmtId="49" fontId="12" fillId="7" borderId="36" xfId="1" applyNumberFormat="1" applyFont="1" applyFill="1" applyBorder="1" applyAlignment="1" applyProtection="1">
      <alignment horizontal="center" vertical="center"/>
    </xf>
    <xf numFmtId="0" fontId="12" fillId="7" borderId="37" xfId="1" applyFont="1" applyFill="1" applyBorder="1" applyAlignment="1" applyProtection="1">
      <alignment horizontal="center" vertical="center"/>
    </xf>
    <xf numFmtId="0" fontId="12" fillId="7" borderId="38" xfId="1" applyFont="1" applyFill="1" applyBorder="1" applyAlignment="1" applyProtection="1">
      <alignment horizontal="center" vertical="center"/>
    </xf>
    <xf numFmtId="49" fontId="12" fillId="4" borderId="41" xfId="1" applyNumberFormat="1" applyFont="1" applyFill="1" applyBorder="1" applyAlignment="1" applyProtection="1">
      <alignment horizontal="center" vertical="center"/>
    </xf>
    <xf numFmtId="0" fontId="12" fillId="4" borderId="17" xfId="1" applyFont="1" applyFill="1" applyBorder="1" applyAlignment="1" applyProtection="1">
      <alignment horizontal="center" vertical="center"/>
    </xf>
    <xf numFmtId="49" fontId="12" fillId="4" borderId="41" xfId="1" applyNumberFormat="1" applyFont="1" applyFill="1" applyBorder="1" applyAlignment="1" applyProtection="1">
      <alignment horizontal="left" vertical="center"/>
    </xf>
    <xf numFmtId="0" fontId="12" fillId="4" borderId="17" xfId="1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wrapText="1"/>
    </xf>
    <xf numFmtId="0" fontId="0" fillId="4" borderId="19" xfId="0" applyFill="1" applyBorder="1" applyAlignment="1" applyProtection="1">
      <alignment horizontal="center" wrapText="1"/>
    </xf>
    <xf numFmtId="0" fontId="0" fillId="4" borderId="20" xfId="0" applyFill="1" applyBorder="1" applyAlignment="1" applyProtection="1">
      <alignment horizontal="center" wrapText="1"/>
    </xf>
    <xf numFmtId="0" fontId="0" fillId="4" borderId="2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0" fillId="4" borderId="21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0" borderId="55" xfId="0" applyBorder="1" applyAlignment="1" applyProtection="1">
      <alignment horizontal="justify" vertical="top" wrapText="1"/>
      <protection locked="0"/>
    </xf>
    <xf numFmtId="0" fontId="0" fillId="0" borderId="27" xfId="0" applyBorder="1" applyAlignment="1" applyProtection="1">
      <alignment horizontal="justify" vertical="top" wrapText="1"/>
      <protection locked="0"/>
    </xf>
    <xf numFmtId="0" fontId="0" fillId="0" borderId="56" xfId="0" applyBorder="1" applyAlignment="1" applyProtection="1">
      <alignment horizontal="justify" vertical="top" wrapText="1"/>
      <protection locked="0"/>
    </xf>
    <xf numFmtId="0" fontId="0" fillId="0" borderId="57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58" xfId="0" applyBorder="1" applyAlignment="1" applyProtection="1">
      <alignment horizontal="justify" vertical="top" wrapText="1"/>
      <protection locked="0"/>
    </xf>
    <xf numFmtId="0" fontId="0" fillId="0" borderId="59" xfId="0" applyBorder="1" applyAlignment="1" applyProtection="1">
      <alignment horizontal="justify" vertical="top" wrapText="1"/>
      <protection locked="0"/>
    </xf>
    <xf numFmtId="0" fontId="0" fillId="0" borderId="60" xfId="0" applyBorder="1" applyAlignment="1" applyProtection="1">
      <alignment horizontal="justify" vertical="top" wrapText="1"/>
      <protection locked="0"/>
    </xf>
    <xf numFmtId="0" fontId="0" fillId="0" borderId="61" xfId="0" applyBorder="1" applyAlignment="1" applyProtection="1">
      <alignment horizontal="justify" vertical="top" wrapText="1"/>
      <protection locked="0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5">
    <dxf>
      <font>
        <b/>
        <color rgb="FFFFFFFF"/>
      </font>
      <fill>
        <patternFill patternType="solid">
          <fgColor indexed="13"/>
          <bgColor rgb="FFFF0000"/>
        </patternFill>
      </fill>
    </dxf>
    <dxf>
      <font>
        <b/>
        <color rgb="FFFFFFFF"/>
      </font>
      <fill>
        <patternFill patternType="solid">
          <fgColor indexed="13"/>
          <bgColor rgb="FF00B050"/>
        </patternFill>
      </fill>
    </dxf>
    <dxf>
      <fill>
        <patternFill patternType="solid">
          <fgColor indexed="13"/>
          <bgColor rgb="FF00B050"/>
        </patternFill>
      </fill>
    </dxf>
    <dxf>
      <font>
        <b/>
        <color rgb="FF000000"/>
      </font>
      <fill>
        <patternFill patternType="solid">
          <fgColor indexed="13"/>
          <bgColor rgb="FFFF0000"/>
        </patternFill>
      </fill>
    </dxf>
    <dxf>
      <font>
        <b/>
        <color rgb="FF000000"/>
      </font>
      <fill>
        <patternFill patternType="solid">
          <fgColor indexed="13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E222"/>
  <sheetViews>
    <sheetView showGridLines="0" tabSelected="1" zoomScaleNormal="100" zoomScaleSheetLayoutView="100" workbookViewId="0">
      <selection activeCell="C6" sqref="C6"/>
    </sheetView>
  </sheetViews>
  <sheetFormatPr baseColWidth="10" defaultColWidth="9.140625" defaultRowHeight="15"/>
  <cols>
    <col min="1" max="1" width="2.7109375" style="1" customWidth="1"/>
    <col min="2" max="2" width="26.42578125" style="1" customWidth="1"/>
    <col min="3" max="3" width="15" style="1" customWidth="1"/>
    <col min="4" max="4" width="15.85546875" style="1" customWidth="1"/>
    <col min="5" max="6" width="9.140625" style="1"/>
    <col min="7" max="7" width="9.5703125" style="1" bestFit="1" customWidth="1"/>
    <col min="8" max="10" width="9.28515625" style="1" bestFit="1" customWidth="1"/>
    <col min="11" max="13" width="9.140625" style="1"/>
    <col min="14" max="14" width="2.7109375" style="1" customWidth="1"/>
    <col min="15" max="44" width="9.140625" style="1"/>
    <col min="45" max="45" width="9" style="1" customWidth="1"/>
    <col min="46" max="57" width="6.7109375" style="1" customWidth="1"/>
    <col min="58" max="16384" width="9.140625" style="1"/>
  </cols>
  <sheetData>
    <row r="1" spans="2:57" ht="15.75" thickBot="1">
      <c r="B1" s="80" t="str">
        <f>"CALCULADORA NEUMATICOS  "&amp;AQ1</f>
        <v>CALCULADORA NEUMATICOS  V1.5</v>
      </c>
      <c r="AQ1" s="1" t="s">
        <v>89</v>
      </c>
      <c r="AS1" s="30" t="s">
        <v>3</v>
      </c>
      <c r="AT1" s="31" t="s">
        <v>4</v>
      </c>
      <c r="AU1" s="31"/>
      <c r="AV1" s="31" t="s">
        <v>72</v>
      </c>
      <c r="AW1" s="31" t="s">
        <v>73</v>
      </c>
      <c r="AX1" s="32" t="s">
        <v>74</v>
      </c>
      <c r="AZ1" s="30" t="s">
        <v>6</v>
      </c>
      <c r="BA1" s="31" t="s">
        <v>4</v>
      </c>
      <c r="BB1" s="31"/>
      <c r="BC1" s="31" t="s">
        <v>72</v>
      </c>
      <c r="BD1" s="31" t="s">
        <v>75</v>
      </c>
      <c r="BE1" s="32" t="s">
        <v>74</v>
      </c>
    </row>
    <row r="2" spans="2:57" ht="22.5" customHeight="1" thickBot="1">
      <c r="B2" s="85" t="s">
        <v>87</v>
      </c>
      <c r="C2" s="86"/>
      <c r="D2" s="86"/>
      <c r="E2" s="86"/>
      <c r="F2" s="86"/>
      <c r="G2" s="86"/>
      <c r="H2" s="86"/>
      <c r="I2" s="87"/>
      <c r="K2" s="147" t="s">
        <v>92</v>
      </c>
      <c r="L2" s="148"/>
      <c r="M2" s="149"/>
      <c r="AS2" s="33">
        <v>250</v>
      </c>
      <c r="AT2" s="34">
        <v>60</v>
      </c>
      <c r="AU2" s="35"/>
      <c r="AV2" s="35">
        <v>1</v>
      </c>
      <c r="AW2" s="35">
        <f t="shared" ref="AW2:AW65" si="0">AS2</f>
        <v>250</v>
      </c>
      <c r="AX2" s="36">
        <f t="shared" ref="AX2:AX65" si="1">AT2</f>
        <v>60</v>
      </c>
      <c r="AZ2" s="37">
        <v>5</v>
      </c>
      <c r="BA2" s="35" t="s">
        <v>7</v>
      </c>
      <c r="BB2" s="35"/>
      <c r="BC2" s="35">
        <v>1</v>
      </c>
      <c r="BD2" s="35">
        <f t="shared" ref="BD2:BD31" si="2">AZ2</f>
        <v>5</v>
      </c>
      <c r="BE2" s="36" t="str">
        <f t="shared" ref="BE2:BE31" si="3">BA2</f>
        <v>A1</v>
      </c>
    </row>
    <row r="3" spans="2:57" ht="15" customHeight="1">
      <c r="B3" s="136" t="s">
        <v>43</v>
      </c>
      <c r="C3" s="137"/>
      <c r="D3" s="137"/>
      <c r="E3" s="138"/>
      <c r="F3" s="139" t="s">
        <v>44</v>
      </c>
      <c r="G3" s="140"/>
      <c r="H3" s="140"/>
      <c r="I3" s="141"/>
      <c r="J3" s="38"/>
      <c r="K3" s="150"/>
      <c r="L3" s="151"/>
      <c r="M3" s="152"/>
      <c r="AS3" s="33">
        <v>257</v>
      </c>
      <c r="AT3" s="34">
        <v>61</v>
      </c>
      <c r="AU3" s="35"/>
      <c r="AV3" s="35">
        <v>2</v>
      </c>
      <c r="AW3" s="35">
        <f t="shared" si="0"/>
        <v>257</v>
      </c>
      <c r="AX3" s="36">
        <f t="shared" si="1"/>
        <v>61</v>
      </c>
      <c r="AZ3" s="37">
        <v>10</v>
      </c>
      <c r="BA3" s="35" t="s">
        <v>8</v>
      </c>
      <c r="BB3" s="35"/>
      <c r="BC3" s="35">
        <v>2</v>
      </c>
      <c r="BD3" s="35">
        <f t="shared" si="2"/>
        <v>10</v>
      </c>
      <c r="BE3" s="36" t="str">
        <f t="shared" si="3"/>
        <v>A2</v>
      </c>
    </row>
    <row r="4" spans="2:57" ht="15" customHeight="1">
      <c r="B4" s="39"/>
      <c r="C4" s="40"/>
      <c r="D4" s="40"/>
      <c r="E4" s="41"/>
      <c r="F4" s="142"/>
      <c r="G4" s="143"/>
      <c r="H4" s="143"/>
      <c r="I4" s="144"/>
      <c r="J4" s="38"/>
      <c r="K4" s="150"/>
      <c r="L4" s="151"/>
      <c r="M4" s="152"/>
      <c r="P4" s="133" t="s">
        <v>41</v>
      </c>
      <c r="Q4" s="134"/>
      <c r="R4" s="131"/>
      <c r="S4" s="131" t="s">
        <v>42</v>
      </c>
      <c r="T4" s="132"/>
      <c r="AS4" s="33">
        <v>265</v>
      </c>
      <c r="AT4" s="34">
        <v>62</v>
      </c>
      <c r="AU4" s="35"/>
      <c r="AV4" s="35">
        <v>3</v>
      </c>
      <c r="AW4" s="35">
        <f t="shared" si="0"/>
        <v>265</v>
      </c>
      <c r="AX4" s="36">
        <f t="shared" si="1"/>
        <v>62</v>
      </c>
      <c r="AZ4" s="37">
        <v>15</v>
      </c>
      <c r="BA4" s="35" t="s">
        <v>9</v>
      </c>
      <c r="BB4" s="35"/>
      <c r="BC4" s="35">
        <v>3</v>
      </c>
      <c r="BD4" s="35">
        <f t="shared" si="2"/>
        <v>15</v>
      </c>
      <c r="BE4" s="36" t="str">
        <f t="shared" si="3"/>
        <v>A3</v>
      </c>
    </row>
    <row r="5" spans="2:57" ht="15" customHeight="1">
      <c r="B5" s="39"/>
      <c r="C5" s="42" t="s">
        <v>39</v>
      </c>
      <c r="D5" s="42" t="s">
        <v>40</v>
      </c>
      <c r="E5" s="41"/>
      <c r="F5" s="43"/>
      <c r="G5" s="44"/>
      <c r="H5" s="44"/>
      <c r="I5" s="45"/>
      <c r="J5" s="38"/>
      <c r="K5" s="150"/>
      <c r="L5" s="151"/>
      <c r="M5" s="152"/>
      <c r="P5" s="46"/>
      <c r="Q5" s="47"/>
      <c r="R5" s="48"/>
      <c r="S5" s="47"/>
      <c r="T5" s="49"/>
      <c r="AS5" s="33">
        <v>272</v>
      </c>
      <c r="AT5" s="34">
        <v>63</v>
      </c>
      <c r="AU5" s="35"/>
      <c r="AV5" s="35">
        <v>4</v>
      </c>
      <c r="AW5" s="35">
        <f t="shared" si="0"/>
        <v>272</v>
      </c>
      <c r="AX5" s="36">
        <f t="shared" si="1"/>
        <v>63</v>
      </c>
      <c r="AZ5" s="37">
        <v>20</v>
      </c>
      <c r="BA5" s="35" t="s">
        <v>10</v>
      </c>
      <c r="BB5" s="35"/>
      <c r="BC5" s="35">
        <v>4</v>
      </c>
      <c r="BD5" s="35">
        <f t="shared" si="2"/>
        <v>20</v>
      </c>
      <c r="BE5" s="36" t="str">
        <f t="shared" si="3"/>
        <v>A4</v>
      </c>
    </row>
    <row r="6" spans="2:57" ht="15" customHeight="1">
      <c r="B6" s="50" t="s">
        <v>37</v>
      </c>
      <c r="C6" s="27">
        <v>7245</v>
      </c>
      <c r="D6" s="27">
        <v>2</v>
      </c>
      <c r="E6" s="81">
        <f>R6</f>
        <v>153</v>
      </c>
      <c r="F6" s="145" t="s">
        <v>6</v>
      </c>
      <c r="G6" s="146"/>
      <c r="H6" s="27">
        <v>100</v>
      </c>
      <c r="I6" s="51" t="str">
        <f>T6</f>
        <v>J</v>
      </c>
      <c r="J6" s="52"/>
      <c r="K6" s="150"/>
      <c r="L6" s="151"/>
      <c r="M6" s="152"/>
      <c r="P6" s="53">
        <f>C6/D6</f>
        <v>3622.5</v>
      </c>
      <c r="Q6" s="35" t="s">
        <v>90</v>
      </c>
      <c r="R6" s="54">
        <f>VLOOKUP(R9,'VELOCIDAD-CARGA-EQUIVALENCIA-ET'!AS:AT,2,FALSE)</f>
        <v>153</v>
      </c>
      <c r="S6" s="35"/>
      <c r="T6" s="55" t="str">
        <f>VLOOKUP(T9,'VELOCIDAD-CARGA-EQUIVALENCIA-ET'!AZ:BA,2,FALSE)</f>
        <v>J</v>
      </c>
      <c r="AS6" s="33">
        <v>280</v>
      </c>
      <c r="AT6" s="34">
        <v>64</v>
      </c>
      <c r="AU6" s="35"/>
      <c r="AV6" s="35">
        <v>5</v>
      </c>
      <c r="AW6" s="35">
        <f t="shared" si="0"/>
        <v>280</v>
      </c>
      <c r="AX6" s="36">
        <f t="shared" si="1"/>
        <v>64</v>
      </c>
      <c r="AZ6" s="37">
        <v>25</v>
      </c>
      <c r="BA6" s="35" t="s">
        <v>11</v>
      </c>
      <c r="BB6" s="35"/>
      <c r="BC6" s="35">
        <v>5</v>
      </c>
      <c r="BD6" s="35">
        <f t="shared" si="2"/>
        <v>25</v>
      </c>
      <c r="BE6" s="36" t="str">
        <f t="shared" si="3"/>
        <v>A5</v>
      </c>
    </row>
    <row r="7" spans="2:57" ht="15" customHeight="1">
      <c r="B7" s="50" t="s">
        <v>38</v>
      </c>
      <c r="C7" s="27">
        <v>11500</v>
      </c>
      <c r="D7" s="27">
        <v>4</v>
      </c>
      <c r="E7" s="81">
        <f>R7</f>
        <v>145</v>
      </c>
      <c r="F7" s="39"/>
      <c r="G7" s="42"/>
      <c r="H7" s="42"/>
      <c r="I7" s="56"/>
      <c r="K7" s="150"/>
      <c r="L7" s="151"/>
      <c r="M7" s="152"/>
      <c r="P7" s="53">
        <f>C7/D7</f>
        <v>2875</v>
      </c>
      <c r="Q7" s="35" t="s">
        <v>91</v>
      </c>
      <c r="R7" s="54">
        <f>VLOOKUP(R11,'VELOCIDAD-CARGA-EQUIVALENCIA-ET'!AS:AT,2,FALSE)</f>
        <v>145</v>
      </c>
      <c r="S7" s="35"/>
      <c r="T7" s="57"/>
      <c r="AS7" s="33">
        <v>290</v>
      </c>
      <c r="AT7" s="34">
        <v>65</v>
      </c>
      <c r="AU7" s="35"/>
      <c r="AV7" s="35">
        <v>6</v>
      </c>
      <c r="AW7" s="35">
        <f t="shared" si="0"/>
        <v>290</v>
      </c>
      <c r="AX7" s="36">
        <f t="shared" si="1"/>
        <v>65</v>
      </c>
      <c r="AZ7" s="37">
        <v>30</v>
      </c>
      <c r="BA7" s="35" t="s">
        <v>12</v>
      </c>
      <c r="BB7" s="35"/>
      <c r="BC7" s="35">
        <v>6</v>
      </c>
      <c r="BD7" s="35">
        <f t="shared" si="2"/>
        <v>30</v>
      </c>
      <c r="BE7" s="36" t="str">
        <f t="shared" si="3"/>
        <v>A6</v>
      </c>
    </row>
    <row r="8" spans="2:57" ht="15" customHeight="1" thickBot="1">
      <c r="B8" s="58"/>
      <c r="C8" s="59"/>
      <c r="D8" s="59"/>
      <c r="E8" s="60"/>
      <c r="F8" s="58"/>
      <c r="G8" s="61"/>
      <c r="H8" s="59"/>
      <c r="I8" s="60"/>
      <c r="K8" s="150"/>
      <c r="L8" s="151"/>
      <c r="M8" s="152"/>
      <c r="P8" s="62">
        <f>P6</f>
        <v>3622.5</v>
      </c>
      <c r="Q8" s="63">
        <f>MATCH(P8,'VELOCIDAD-CARGA-EQUIVALENCIA-ET'!AS2:AS222,1)</f>
        <v>94</v>
      </c>
      <c r="R8" s="64">
        <f>IF(Q9&lt;P8,Q8+1,Q8)</f>
        <v>95</v>
      </c>
      <c r="S8" s="65">
        <f>MATCH(H6,'VELOCIDAD-CARGA-EQUIVALENCIA-ET'!AZ2:AZ31,1)</f>
        <v>15</v>
      </c>
      <c r="T8" s="64">
        <f>IF(S9&lt;H6,S8+1,S8)</f>
        <v>15</v>
      </c>
      <c r="AS8" s="33">
        <v>300</v>
      </c>
      <c r="AT8" s="34">
        <v>66</v>
      </c>
      <c r="AU8" s="35"/>
      <c r="AV8" s="35">
        <v>7</v>
      </c>
      <c r="AW8" s="35">
        <f t="shared" si="0"/>
        <v>300</v>
      </c>
      <c r="AX8" s="36">
        <f t="shared" si="1"/>
        <v>66</v>
      </c>
      <c r="AZ8" s="37">
        <v>35</v>
      </c>
      <c r="BA8" s="35" t="s">
        <v>13</v>
      </c>
      <c r="BB8" s="35"/>
      <c r="BC8" s="35">
        <v>7</v>
      </c>
      <c r="BD8" s="35">
        <f t="shared" si="2"/>
        <v>35</v>
      </c>
      <c r="BE8" s="36" t="str">
        <f t="shared" si="3"/>
        <v>A7</v>
      </c>
    </row>
    <row r="9" spans="2:57" ht="15" customHeight="1" thickBot="1">
      <c r="G9" s="38"/>
      <c r="K9" s="150"/>
      <c r="L9" s="151"/>
      <c r="M9" s="152"/>
      <c r="P9" s="66" t="s">
        <v>90</v>
      </c>
      <c r="Q9" s="67">
        <f>VLOOKUP(Q8,'VELOCIDAD-CARGA-EQUIVALENCIA-ET'!AV:AW,2,FALSE)</f>
        <v>3550</v>
      </c>
      <c r="R9" s="68">
        <f>VLOOKUP(R8,'VELOCIDAD-CARGA-EQUIVALENCIA-ET'!AV:AW,2,FALSE)</f>
        <v>3650</v>
      </c>
      <c r="S9" s="69">
        <f>VLOOKUP(S8,'VELOCIDAD-CARGA-EQUIVALENCIA-ET'!BC:BD,2,FALSE)</f>
        <v>100</v>
      </c>
      <c r="T9" s="68">
        <f>VLOOKUP(T8,'VELOCIDAD-CARGA-EQUIVALENCIA-ET'!BC:BD,2,FALSE)</f>
        <v>100</v>
      </c>
      <c r="AS9" s="33">
        <v>307</v>
      </c>
      <c r="AT9" s="34">
        <v>67</v>
      </c>
      <c r="AU9" s="35"/>
      <c r="AV9" s="35">
        <v>8</v>
      </c>
      <c r="AW9" s="35">
        <f t="shared" si="0"/>
        <v>307</v>
      </c>
      <c r="AX9" s="36">
        <f t="shared" si="1"/>
        <v>67</v>
      </c>
      <c r="AZ9" s="37">
        <v>40</v>
      </c>
      <c r="BA9" s="35" t="s">
        <v>14</v>
      </c>
      <c r="BB9" s="35"/>
      <c r="BC9" s="35">
        <v>8</v>
      </c>
      <c r="BD9" s="35">
        <f t="shared" si="2"/>
        <v>40</v>
      </c>
      <c r="BE9" s="36" t="str">
        <f t="shared" si="3"/>
        <v>A8</v>
      </c>
    </row>
    <row r="10" spans="2:57" ht="22.5" customHeight="1" thickBot="1">
      <c r="B10" s="85" t="s">
        <v>88</v>
      </c>
      <c r="C10" s="87"/>
      <c r="K10" s="150"/>
      <c r="L10" s="151"/>
      <c r="M10" s="152"/>
      <c r="P10" s="62">
        <f>P7</f>
        <v>2875</v>
      </c>
      <c r="Q10" s="63">
        <f>MATCH(P10,'VELOCIDAD-CARGA-EQUIVALENCIA-ET'!AS2:AS222,1)</f>
        <v>86</v>
      </c>
      <c r="R10" s="64">
        <f>IF(Q11&lt;P10,Q10+1,Q10)</f>
        <v>87</v>
      </c>
      <c r="S10" s="65"/>
      <c r="T10" s="70"/>
      <c r="AS10" s="33">
        <v>375</v>
      </c>
      <c r="AT10" s="34">
        <v>68</v>
      </c>
      <c r="AU10" s="35"/>
      <c r="AV10" s="35">
        <v>9</v>
      </c>
      <c r="AW10" s="35">
        <f t="shared" si="0"/>
        <v>375</v>
      </c>
      <c r="AX10" s="36">
        <f t="shared" si="1"/>
        <v>68</v>
      </c>
      <c r="AZ10" s="37">
        <v>50</v>
      </c>
      <c r="BA10" s="35" t="s">
        <v>15</v>
      </c>
      <c r="BB10" s="35"/>
      <c r="BC10" s="35">
        <v>9</v>
      </c>
      <c r="BD10" s="35">
        <f t="shared" si="2"/>
        <v>50</v>
      </c>
      <c r="BE10" s="36" t="str">
        <f t="shared" si="3"/>
        <v>B</v>
      </c>
    </row>
    <row r="11" spans="2:57" ht="15" customHeight="1">
      <c r="B11" s="136" t="s">
        <v>45</v>
      </c>
      <c r="C11" s="138"/>
      <c r="D11" s="38"/>
      <c r="E11" s="38"/>
      <c r="F11" s="38"/>
      <c r="G11" s="38"/>
      <c r="H11" s="38"/>
      <c r="I11" s="38"/>
      <c r="J11" s="38"/>
      <c r="K11" s="150"/>
      <c r="L11" s="151"/>
      <c r="M11" s="152"/>
      <c r="P11" s="66" t="s">
        <v>91</v>
      </c>
      <c r="Q11" s="67">
        <f>VLOOKUP(Q10,'VELOCIDAD-CARGA-EQUIVALENCIA-ET'!AV:AW,2,FALSE)</f>
        <v>2800</v>
      </c>
      <c r="R11" s="68">
        <f>VLOOKUP(R10,'VELOCIDAD-CARGA-EQUIVALENCIA-ET'!AV:AW,2,FALSE)</f>
        <v>2900</v>
      </c>
      <c r="AS11" s="33">
        <v>325</v>
      </c>
      <c r="AT11" s="34">
        <v>69</v>
      </c>
      <c r="AU11" s="35"/>
      <c r="AV11" s="35">
        <v>10</v>
      </c>
      <c r="AW11" s="35">
        <f t="shared" si="0"/>
        <v>325</v>
      </c>
      <c r="AX11" s="36">
        <f t="shared" si="1"/>
        <v>69</v>
      </c>
      <c r="AZ11" s="37">
        <v>60</v>
      </c>
      <c r="BA11" s="35" t="s">
        <v>16</v>
      </c>
      <c r="BB11" s="35"/>
      <c r="BC11" s="35">
        <v>10</v>
      </c>
      <c r="BD11" s="35">
        <f t="shared" si="2"/>
        <v>60</v>
      </c>
      <c r="BE11" s="36" t="str">
        <f t="shared" si="3"/>
        <v>C</v>
      </c>
    </row>
    <row r="12" spans="2:57" ht="15" customHeight="1" thickBot="1">
      <c r="B12" s="50" t="s">
        <v>0</v>
      </c>
      <c r="C12" s="28">
        <v>275</v>
      </c>
      <c r="D12" s="38"/>
      <c r="E12" s="38"/>
      <c r="F12" s="38"/>
      <c r="G12" s="38"/>
      <c r="H12" s="38"/>
      <c r="I12" s="38"/>
      <c r="J12" s="38"/>
      <c r="K12" s="150"/>
      <c r="L12" s="151"/>
      <c r="M12" s="152"/>
      <c r="AS12" s="33">
        <v>335</v>
      </c>
      <c r="AT12" s="34">
        <v>70</v>
      </c>
      <c r="AU12" s="34" t="s">
        <v>2</v>
      </c>
      <c r="AV12" s="35">
        <v>11</v>
      </c>
      <c r="AW12" s="35">
        <f t="shared" si="0"/>
        <v>335</v>
      </c>
      <c r="AX12" s="36">
        <f t="shared" si="1"/>
        <v>70</v>
      </c>
      <c r="AZ12" s="37">
        <v>65</v>
      </c>
      <c r="BA12" s="35" t="s">
        <v>17</v>
      </c>
      <c r="BB12" s="35"/>
      <c r="BC12" s="35">
        <v>11</v>
      </c>
      <c r="BD12" s="35">
        <f t="shared" si="2"/>
        <v>65</v>
      </c>
      <c r="BE12" s="36" t="str">
        <f t="shared" si="3"/>
        <v>D</v>
      </c>
    </row>
    <row r="13" spans="2:57" ht="15" customHeight="1">
      <c r="B13" s="50" t="s">
        <v>52</v>
      </c>
      <c r="C13" s="28">
        <v>70</v>
      </c>
      <c r="D13" s="38"/>
      <c r="E13" s="156" t="str">
        <f>IF(E7=E6,C12&amp;"/"&amp;C13&amp;"R"&amp;C14&amp;"  "&amp;R6&amp;T6,C12&amp;"/"&amp;C13&amp;"R"&amp;C14&amp;"  "&amp;R6&amp;"/"&amp;E7&amp;T6)</f>
        <v>275/70R22,5  153/145J</v>
      </c>
      <c r="F13" s="157"/>
      <c r="G13" s="157"/>
      <c r="H13" s="157"/>
      <c r="I13" s="158"/>
      <c r="J13" s="38"/>
      <c r="K13" s="150"/>
      <c r="L13" s="151"/>
      <c r="M13" s="152"/>
      <c r="AS13" s="33">
        <v>345</v>
      </c>
      <c r="AT13" s="34">
        <v>71</v>
      </c>
      <c r="AU13" s="35"/>
      <c r="AV13" s="35">
        <v>12</v>
      </c>
      <c r="AW13" s="35">
        <f t="shared" si="0"/>
        <v>345</v>
      </c>
      <c r="AX13" s="36">
        <f t="shared" si="1"/>
        <v>71</v>
      </c>
      <c r="AZ13" s="37">
        <v>70</v>
      </c>
      <c r="BA13" s="35" t="s">
        <v>18</v>
      </c>
      <c r="BB13" s="35"/>
      <c r="BC13" s="35">
        <v>12</v>
      </c>
      <c r="BD13" s="35">
        <f t="shared" si="2"/>
        <v>70</v>
      </c>
      <c r="BE13" s="36" t="str">
        <f t="shared" si="3"/>
        <v>E</v>
      </c>
    </row>
    <row r="14" spans="2:57" ht="15" customHeight="1" thickBot="1">
      <c r="B14" s="71" t="s">
        <v>1</v>
      </c>
      <c r="C14" s="29">
        <v>22.5</v>
      </c>
      <c r="E14" s="159"/>
      <c r="F14" s="135"/>
      <c r="G14" s="135"/>
      <c r="H14" s="135"/>
      <c r="I14" s="160"/>
      <c r="J14" s="72"/>
      <c r="K14" s="150"/>
      <c r="L14" s="151"/>
      <c r="M14" s="152"/>
      <c r="AS14" s="33">
        <v>355</v>
      </c>
      <c r="AT14" s="34">
        <v>72</v>
      </c>
      <c r="AU14" s="35"/>
      <c r="AV14" s="35">
        <v>13</v>
      </c>
      <c r="AW14" s="35">
        <f t="shared" si="0"/>
        <v>355</v>
      </c>
      <c r="AX14" s="36">
        <f t="shared" si="1"/>
        <v>72</v>
      </c>
      <c r="AZ14" s="37">
        <v>80</v>
      </c>
      <c r="BA14" s="35" t="s">
        <v>19</v>
      </c>
      <c r="BB14" s="35"/>
      <c r="BC14" s="35">
        <v>13</v>
      </c>
      <c r="BD14" s="35">
        <f t="shared" si="2"/>
        <v>80</v>
      </c>
      <c r="BE14" s="36" t="str">
        <f t="shared" si="3"/>
        <v>F</v>
      </c>
    </row>
    <row r="15" spans="2:57" ht="15" customHeight="1" thickBot="1">
      <c r="E15" s="161"/>
      <c r="F15" s="162"/>
      <c r="G15" s="162"/>
      <c r="H15" s="162"/>
      <c r="I15" s="163"/>
      <c r="K15" s="153"/>
      <c r="L15" s="154"/>
      <c r="M15" s="155"/>
      <c r="AS15" s="33">
        <v>365</v>
      </c>
      <c r="AT15" s="34">
        <v>73</v>
      </c>
      <c r="AU15" s="35"/>
      <c r="AV15" s="35">
        <v>14</v>
      </c>
      <c r="AW15" s="35">
        <f t="shared" si="0"/>
        <v>365</v>
      </c>
      <c r="AX15" s="36">
        <f t="shared" si="1"/>
        <v>73</v>
      </c>
      <c r="AZ15" s="37">
        <v>90</v>
      </c>
      <c r="BA15" s="35" t="s">
        <v>20</v>
      </c>
      <c r="BB15" s="35"/>
      <c r="BC15" s="35">
        <v>14</v>
      </c>
      <c r="BD15" s="35">
        <f t="shared" si="2"/>
        <v>90</v>
      </c>
      <c r="BE15" s="36" t="str">
        <f t="shared" si="3"/>
        <v>G</v>
      </c>
    </row>
    <row r="16" spans="2:57" ht="15" customHeight="1">
      <c r="AS16" s="33">
        <v>375</v>
      </c>
      <c r="AT16" s="34">
        <v>74</v>
      </c>
      <c r="AU16" s="35"/>
      <c r="AV16" s="35">
        <v>15</v>
      </c>
      <c r="AW16" s="35">
        <f t="shared" si="0"/>
        <v>375</v>
      </c>
      <c r="AX16" s="36">
        <f t="shared" si="1"/>
        <v>74</v>
      </c>
      <c r="AZ16" s="37">
        <v>100</v>
      </c>
      <c r="BA16" s="35" t="s">
        <v>22</v>
      </c>
      <c r="BB16" s="35"/>
      <c r="BC16" s="35">
        <v>15</v>
      </c>
      <c r="BD16" s="35">
        <f t="shared" si="2"/>
        <v>100</v>
      </c>
      <c r="BE16" s="36" t="str">
        <f t="shared" si="3"/>
        <v>J</v>
      </c>
    </row>
    <row r="17" spans="2:57" ht="15" customHeight="1" thickBot="1">
      <c r="AS17" s="33">
        <v>387</v>
      </c>
      <c r="AT17" s="34">
        <v>75</v>
      </c>
      <c r="AU17" s="35"/>
      <c r="AV17" s="35">
        <v>16</v>
      </c>
      <c r="AW17" s="35">
        <f t="shared" si="0"/>
        <v>387</v>
      </c>
      <c r="AX17" s="36">
        <f t="shared" si="1"/>
        <v>75</v>
      </c>
      <c r="AZ17" s="37">
        <v>110</v>
      </c>
      <c r="BA17" s="35" t="s">
        <v>23</v>
      </c>
      <c r="BB17" s="35"/>
      <c r="BC17" s="35">
        <v>16</v>
      </c>
      <c r="BD17" s="35">
        <f t="shared" si="2"/>
        <v>110</v>
      </c>
      <c r="BE17" s="36" t="str">
        <f t="shared" si="3"/>
        <v>K</v>
      </c>
    </row>
    <row r="18" spans="2:57" ht="22.5" customHeight="1" thickBot="1">
      <c r="B18" s="85" t="s">
        <v>81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  <c r="AS18" s="33">
        <v>400</v>
      </c>
      <c r="AT18" s="34">
        <v>76</v>
      </c>
      <c r="AU18" s="35"/>
      <c r="AV18" s="35">
        <v>17</v>
      </c>
      <c r="AW18" s="35">
        <f t="shared" si="0"/>
        <v>400</v>
      </c>
      <c r="AX18" s="36">
        <f t="shared" si="1"/>
        <v>76</v>
      </c>
      <c r="AZ18" s="37">
        <v>120</v>
      </c>
      <c r="BA18" s="35" t="s">
        <v>24</v>
      </c>
      <c r="BB18" s="35"/>
      <c r="BC18" s="35">
        <v>17</v>
      </c>
      <c r="BD18" s="35">
        <f t="shared" si="2"/>
        <v>120</v>
      </c>
      <c r="BE18" s="36" t="str">
        <f t="shared" si="3"/>
        <v>L</v>
      </c>
    </row>
    <row r="19" spans="2:57" ht="15" customHeight="1">
      <c r="B19" s="122" t="s">
        <v>54</v>
      </c>
      <c r="C19" s="123"/>
      <c r="D19" s="124" t="s">
        <v>53</v>
      </c>
      <c r="E19" s="125"/>
      <c r="F19" s="125"/>
      <c r="G19" s="125"/>
      <c r="H19" s="125"/>
      <c r="I19" s="125"/>
      <c r="J19" s="125"/>
      <c r="K19" s="125"/>
      <c r="L19" s="125"/>
      <c r="M19" s="126"/>
      <c r="AS19" s="33">
        <v>412</v>
      </c>
      <c r="AT19" s="34">
        <v>77</v>
      </c>
      <c r="AU19" s="35"/>
      <c r="AV19" s="35">
        <v>18</v>
      </c>
      <c r="AW19" s="35">
        <f t="shared" si="0"/>
        <v>412</v>
      </c>
      <c r="AX19" s="36">
        <f t="shared" si="1"/>
        <v>77</v>
      </c>
      <c r="AZ19" s="37">
        <v>130</v>
      </c>
      <c r="BA19" s="35" t="s">
        <v>25</v>
      </c>
      <c r="BB19" s="35"/>
      <c r="BC19" s="35">
        <v>18</v>
      </c>
      <c r="BD19" s="35">
        <f t="shared" si="2"/>
        <v>130</v>
      </c>
      <c r="BE19" s="36" t="str">
        <f t="shared" si="3"/>
        <v>M</v>
      </c>
    </row>
    <row r="20" spans="2:57" ht="15" customHeight="1">
      <c r="B20" s="17" t="s">
        <v>0</v>
      </c>
      <c r="C20" s="5">
        <f>C12</f>
        <v>275</v>
      </c>
      <c r="D20" s="3">
        <v>225</v>
      </c>
      <c r="E20" s="3">
        <v>215</v>
      </c>
      <c r="F20" s="3">
        <v>205</v>
      </c>
      <c r="G20" s="3">
        <v>225</v>
      </c>
      <c r="H20" s="3">
        <v>220</v>
      </c>
      <c r="I20" s="3">
        <v>225</v>
      </c>
      <c r="J20" s="4"/>
      <c r="K20" s="4"/>
      <c r="L20" s="4"/>
      <c r="M20" s="18"/>
      <c r="AS20" s="33">
        <v>425</v>
      </c>
      <c r="AT20" s="34">
        <v>78</v>
      </c>
      <c r="AU20" s="35"/>
      <c r="AV20" s="35">
        <v>19</v>
      </c>
      <c r="AW20" s="35">
        <f t="shared" si="0"/>
        <v>425</v>
      </c>
      <c r="AX20" s="36">
        <f t="shared" si="1"/>
        <v>78</v>
      </c>
      <c r="AZ20" s="37">
        <v>140</v>
      </c>
      <c r="BA20" s="35" t="s">
        <v>26</v>
      </c>
      <c r="BB20" s="35"/>
      <c r="BC20" s="35">
        <v>19</v>
      </c>
      <c r="BD20" s="35">
        <f t="shared" si="2"/>
        <v>140</v>
      </c>
      <c r="BE20" s="36" t="str">
        <f t="shared" si="3"/>
        <v>N</v>
      </c>
    </row>
    <row r="21" spans="2:57" ht="15.75">
      <c r="B21" s="17" t="s">
        <v>52</v>
      </c>
      <c r="C21" s="5">
        <f>C13</f>
        <v>70</v>
      </c>
      <c r="D21" s="3">
        <v>45</v>
      </c>
      <c r="E21" s="3">
        <v>45</v>
      </c>
      <c r="F21" s="3">
        <v>50</v>
      </c>
      <c r="G21" s="3">
        <v>40</v>
      </c>
      <c r="H21" s="3">
        <v>45</v>
      </c>
      <c r="I21" s="3">
        <v>40</v>
      </c>
      <c r="J21" s="4"/>
      <c r="K21" s="4"/>
      <c r="L21" s="4"/>
      <c r="M21" s="18"/>
      <c r="AS21" s="33">
        <v>437</v>
      </c>
      <c r="AT21" s="34">
        <v>79</v>
      </c>
      <c r="AU21" s="35"/>
      <c r="AV21" s="35">
        <v>20</v>
      </c>
      <c r="AW21" s="35">
        <f t="shared" si="0"/>
        <v>437</v>
      </c>
      <c r="AX21" s="36">
        <f t="shared" si="1"/>
        <v>79</v>
      </c>
      <c r="AZ21" s="37">
        <v>150</v>
      </c>
      <c r="BA21" s="35" t="s">
        <v>27</v>
      </c>
      <c r="BB21" s="35"/>
      <c r="BC21" s="35">
        <v>20</v>
      </c>
      <c r="BD21" s="35">
        <f t="shared" si="2"/>
        <v>150</v>
      </c>
      <c r="BE21" s="36" t="str">
        <f t="shared" si="3"/>
        <v>P</v>
      </c>
    </row>
    <row r="22" spans="2:57" ht="15.75">
      <c r="B22" s="17" t="s">
        <v>51</v>
      </c>
      <c r="C22" s="5">
        <f>C14</f>
        <v>22.5</v>
      </c>
      <c r="D22" s="3">
        <v>17</v>
      </c>
      <c r="E22" s="3">
        <v>17</v>
      </c>
      <c r="F22" s="3">
        <v>17</v>
      </c>
      <c r="G22" s="3">
        <v>17</v>
      </c>
      <c r="H22" s="3">
        <v>17</v>
      </c>
      <c r="I22" s="3">
        <v>18</v>
      </c>
      <c r="J22" s="4"/>
      <c r="K22" s="4"/>
      <c r="L22" s="4"/>
      <c r="M22" s="18"/>
      <c r="AS22" s="33">
        <v>450</v>
      </c>
      <c r="AT22" s="34">
        <v>80</v>
      </c>
      <c r="AU22" s="35"/>
      <c r="AV22" s="35">
        <v>21</v>
      </c>
      <c r="AW22" s="35">
        <f t="shared" si="0"/>
        <v>450</v>
      </c>
      <c r="AX22" s="36">
        <f t="shared" si="1"/>
        <v>80</v>
      </c>
      <c r="AZ22" s="37">
        <v>160</v>
      </c>
      <c r="BA22" s="35" t="s">
        <v>28</v>
      </c>
      <c r="BB22" s="35"/>
      <c r="BC22" s="35">
        <v>21</v>
      </c>
      <c r="BD22" s="35">
        <f t="shared" si="2"/>
        <v>160</v>
      </c>
      <c r="BE22" s="36" t="str">
        <f t="shared" si="3"/>
        <v>Q</v>
      </c>
    </row>
    <row r="23" spans="2:57" ht="15.75">
      <c r="B23" s="17" t="s">
        <v>50</v>
      </c>
      <c r="C23" s="11">
        <f t="shared" ref="C23:M23" si="4">IF(C22="","",(C22*25.4)+2*((C21*C20)/100))</f>
        <v>956.5</v>
      </c>
      <c r="D23" s="6">
        <f t="shared" si="4"/>
        <v>634.29999999999995</v>
      </c>
      <c r="E23" s="6">
        <f t="shared" si="4"/>
        <v>625.29999999999995</v>
      </c>
      <c r="F23" s="6">
        <f t="shared" si="4"/>
        <v>636.79999999999995</v>
      </c>
      <c r="G23" s="6">
        <f t="shared" si="4"/>
        <v>611.79999999999995</v>
      </c>
      <c r="H23" s="6">
        <f t="shared" si="4"/>
        <v>629.79999999999995</v>
      </c>
      <c r="I23" s="6">
        <f t="shared" si="4"/>
        <v>637.20000000000005</v>
      </c>
      <c r="J23" s="7" t="str">
        <f t="shared" si="4"/>
        <v/>
      </c>
      <c r="K23" s="7" t="str">
        <f t="shared" si="4"/>
        <v/>
      </c>
      <c r="L23" s="7" t="str">
        <f t="shared" si="4"/>
        <v/>
      </c>
      <c r="M23" s="19" t="str">
        <f t="shared" si="4"/>
        <v/>
      </c>
      <c r="AS23" s="33">
        <v>462</v>
      </c>
      <c r="AT23" s="34">
        <v>81</v>
      </c>
      <c r="AU23" s="35"/>
      <c r="AV23" s="35">
        <v>22</v>
      </c>
      <c r="AW23" s="35">
        <f t="shared" si="0"/>
        <v>462</v>
      </c>
      <c r="AX23" s="36">
        <f t="shared" si="1"/>
        <v>81</v>
      </c>
      <c r="AZ23" s="37">
        <v>170</v>
      </c>
      <c r="BA23" s="35" t="s">
        <v>29</v>
      </c>
      <c r="BB23" s="35"/>
      <c r="BC23" s="35">
        <v>22</v>
      </c>
      <c r="BD23" s="35">
        <f t="shared" si="2"/>
        <v>170</v>
      </c>
      <c r="BE23" s="36" t="str">
        <f t="shared" si="3"/>
        <v>R</v>
      </c>
    </row>
    <row r="24" spans="2:57" ht="15.75">
      <c r="B24" s="127" t="s">
        <v>49</v>
      </c>
      <c r="C24" s="128"/>
      <c r="D24" s="2">
        <f t="shared" ref="D24:M24" si="5">IF(D22="","",D23-$C23)</f>
        <v>-322.20000000000005</v>
      </c>
      <c r="E24" s="2">
        <f t="shared" si="5"/>
        <v>-331.20000000000005</v>
      </c>
      <c r="F24" s="2">
        <f t="shared" si="5"/>
        <v>-319.70000000000005</v>
      </c>
      <c r="G24" s="2">
        <f t="shared" si="5"/>
        <v>-344.70000000000005</v>
      </c>
      <c r="H24" s="2">
        <f t="shared" si="5"/>
        <v>-326.70000000000005</v>
      </c>
      <c r="I24" s="2">
        <f t="shared" si="5"/>
        <v>-319.29999999999995</v>
      </c>
      <c r="J24" s="8" t="str">
        <f t="shared" si="5"/>
        <v/>
      </c>
      <c r="K24" s="8" t="str">
        <f t="shared" si="5"/>
        <v/>
      </c>
      <c r="L24" s="8" t="str">
        <f t="shared" si="5"/>
        <v/>
      </c>
      <c r="M24" s="20" t="str">
        <f t="shared" si="5"/>
        <v/>
      </c>
      <c r="AS24" s="33">
        <v>475</v>
      </c>
      <c r="AT24" s="34">
        <v>82</v>
      </c>
      <c r="AU24" s="35"/>
      <c r="AV24" s="35">
        <v>23</v>
      </c>
      <c r="AW24" s="35">
        <f t="shared" si="0"/>
        <v>475</v>
      </c>
      <c r="AX24" s="36">
        <f t="shared" si="1"/>
        <v>82</v>
      </c>
      <c r="AZ24" s="37">
        <v>180</v>
      </c>
      <c r="BA24" s="35" t="s">
        <v>30</v>
      </c>
      <c r="BB24" s="35"/>
      <c r="BC24" s="35">
        <v>23</v>
      </c>
      <c r="BD24" s="35">
        <f t="shared" si="2"/>
        <v>180</v>
      </c>
      <c r="BE24" s="36" t="str">
        <f t="shared" si="3"/>
        <v>S</v>
      </c>
    </row>
    <row r="25" spans="2:57" ht="15.75">
      <c r="B25" s="17" t="s">
        <v>48</v>
      </c>
      <c r="C25" s="9">
        <f t="shared" ref="C25:M25" si="6">IF(C22="","",C20*C21/100)</f>
        <v>192.5</v>
      </c>
      <c r="D25" s="2">
        <f t="shared" si="6"/>
        <v>101.25</v>
      </c>
      <c r="E25" s="2">
        <f t="shared" si="6"/>
        <v>96.75</v>
      </c>
      <c r="F25" s="2">
        <f t="shared" si="6"/>
        <v>102.5</v>
      </c>
      <c r="G25" s="2">
        <f t="shared" si="6"/>
        <v>90</v>
      </c>
      <c r="H25" s="2">
        <f t="shared" si="6"/>
        <v>99</v>
      </c>
      <c r="I25" s="2">
        <f t="shared" si="6"/>
        <v>90</v>
      </c>
      <c r="J25" s="8" t="str">
        <f t="shared" si="6"/>
        <v/>
      </c>
      <c r="K25" s="8" t="str">
        <f t="shared" si="6"/>
        <v/>
      </c>
      <c r="L25" s="8" t="str">
        <f t="shared" si="6"/>
        <v/>
      </c>
      <c r="M25" s="20" t="str">
        <f t="shared" si="6"/>
        <v/>
      </c>
      <c r="AS25" s="33">
        <v>487</v>
      </c>
      <c r="AT25" s="34">
        <v>83</v>
      </c>
      <c r="AU25" s="35"/>
      <c r="AV25" s="35">
        <v>24</v>
      </c>
      <c r="AW25" s="35">
        <f t="shared" si="0"/>
        <v>487</v>
      </c>
      <c r="AX25" s="36">
        <f t="shared" si="1"/>
        <v>83</v>
      </c>
      <c r="AZ25" s="37">
        <v>190</v>
      </c>
      <c r="BA25" s="35" t="s">
        <v>31</v>
      </c>
      <c r="BB25" s="35"/>
      <c r="BC25" s="35">
        <v>24</v>
      </c>
      <c r="BD25" s="35">
        <f t="shared" si="2"/>
        <v>190</v>
      </c>
      <c r="BE25" s="36" t="str">
        <f t="shared" si="3"/>
        <v>T</v>
      </c>
    </row>
    <row r="26" spans="2:57" ht="15.75">
      <c r="B26" s="129" t="s">
        <v>47</v>
      </c>
      <c r="C26" s="130"/>
      <c r="D26" s="8" t="str">
        <f t="shared" ref="D26:M26" si="7">IF(D22&lt;&gt;"",IF(AND(D23&lt;$C27,D23&gt;$C28),"SI","NO"),"")</f>
        <v>NO</v>
      </c>
      <c r="E26" s="8" t="str">
        <f t="shared" si="7"/>
        <v>NO</v>
      </c>
      <c r="F26" s="8" t="str">
        <f t="shared" si="7"/>
        <v>NO</v>
      </c>
      <c r="G26" s="8" t="str">
        <f t="shared" si="7"/>
        <v>NO</v>
      </c>
      <c r="H26" s="8" t="str">
        <f t="shared" si="7"/>
        <v>NO</v>
      </c>
      <c r="I26" s="8" t="str">
        <f t="shared" si="7"/>
        <v>NO</v>
      </c>
      <c r="J26" s="8" t="str">
        <f t="shared" si="7"/>
        <v/>
      </c>
      <c r="K26" s="8" t="str">
        <f t="shared" si="7"/>
        <v/>
      </c>
      <c r="L26" s="8" t="str">
        <f t="shared" si="7"/>
        <v/>
      </c>
      <c r="M26" s="20" t="str">
        <f t="shared" si="7"/>
        <v/>
      </c>
      <c r="AS26" s="33">
        <v>500</v>
      </c>
      <c r="AT26" s="34">
        <v>84</v>
      </c>
      <c r="AU26" s="35"/>
      <c r="AV26" s="35">
        <v>25</v>
      </c>
      <c r="AW26" s="35">
        <f t="shared" si="0"/>
        <v>500</v>
      </c>
      <c r="AX26" s="36">
        <f t="shared" si="1"/>
        <v>84</v>
      </c>
      <c r="AZ26" s="37">
        <v>200</v>
      </c>
      <c r="BA26" s="35" t="s">
        <v>32</v>
      </c>
      <c r="BB26" s="35"/>
      <c r="BC26" s="35">
        <v>25</v>
      </c>
      <c r="BD26" s="35">
        <f t="shared" si="2"/>
        <v>200</v>
      </c>
      <c r="BE26" s="36" t="str">
        <f t="shared" si="3"/>
        <v>U</v>
      </c>
    </row>
    <row r="27" spans="2:57" ht="15.75">
      <c r="B27" s="17" t="s">
        <v>78</v>
      </c>
      <c r="C27" s="10">
        <f>C23+C23*3%</f>
        <v>985.19500000000005</v>
      </c>
      <c r="D27" s="107" t="s">
        <v>46</v>
      </c>
      <c r="E27" s="108"/>
      <c r="F27" s="108"/>
      <c r="G27" s="108"/>
      <c r="H27" s="108"/>
      <c r="I27" s="108"/>
      <c r="J27" s="108"/>
      <c r="K27" s="108"/>
      <c r="L27" s="108"/>
      <c r="M27" s="109"/>
      <c r="AS27" s="33">
        <v>515</v>
      </c>
      <c r="AT27" s="34">
        <v>85</v>
      </c>
      <c r="AU27" s="35"/>
      <c r="AV27" s="35">
        <v>26</v>
      </c>
      <c r="AW27" s="35">
        <f t="shared" si="0"/>
        <v>515</v>
      </c>
      <c r="AX27" s="36">
        <f t="shared" si="1"/>
        <v>85</v>
      </c>
      <c r="AZ27" s="37">
        <v>210</v>
      </c>
      <c r="BA27" s="35" t="s">
        <v>21</v>
      </c>
      <c r="BB27" s="35"/>
      <c r="BC27" s="35">
        <v>26</v>
      </c>
      <c r="BD27" s="35">
        <f t="shared" si="2"/>
        <v>210</v>
      </c>
      <c r="BE27" s="36" t="str">
        <f t="shared" si="3"/>
        <v>H</v>
      </c>
    </row>
    <row r="28" spans="2:57" ht="15.75">
      <c r="B28" s="17" t="s">
        <v>79</v>
      </c>
      <c r="C28" s="10">
        <f>C23-C23*3%</f>
        <v>927.80499999999995</v>
      </c>
      <c r="D28" s="110"/>
      <c r="E28" s="111"/>
      <c r="F28" s="111"/>
      <c r="G28" s="111"/>
      <c r="H28" s="111"/>
      <c r="I28" s="111"/>
      <c r="J28" s="111"/>
      <c r="K28" s="111"/>
      <c r="L28" s="111"/>
      <c r="M28" s="112"/>
      <c r="AS28" s="33">
        <v>530</v>
      </c>
      <c r="AT28" s="34">
        <v>86</v>
      </c>
      <c r="AU28" s="35"/>
      <c r="AV28" s="35">
        <v>27</v>
      </c>
      <c r="AW28" s="35">
        <f t="shared" si="0"/>
        <v>530</v>
      </c>
      <c r="AX28" s="36">
        <f t="shared" si="1"/>
        <v>86</v>
      </c>
      <c r="AZ28" s="37">
        <v>240</v>
      </c>
      <c r="BA28" s="35" t="s">
        <v>33</v>
      </c>
      <c r="BB28" s="35"/>
      <c r="BC28" s="35">
        <v>27</v>
      </c>
      <c r="BD28" s="35">
        <f t="shared" si="2"/>
        <v>240</v>
      </c>
      <c r="BE28" s="36" t="str">
        <f t="shared" si="3"/>
        <v>V</v>
      </c>
    </row>
    <row r="29" spans="2:57" ht="15.75">
      <c r="B29" s="113" t="s">
        <v>76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/>
      <c r="AS29" s="33">
        <v>545</v>
      </c>
      <c r="AT29" s="34">
        <v>87</v>
      </c>
      <c r="AU29" s="35"/>
      <c r="AV29" s="35">
        <v>28</v>
      </c>
      <c r="AW29" s="35">
        <f t="shared" si="0"/>
        <v>545</v>
      </c>
      <c r="AX29" s="36">
        <f t="shared" si="1"/>
        <v>87</v>
      </c>
      <c r="AZ29" s="37" t="s">
        <v>5</v>
      </c>
      <c r="BA29" s="35" t="s">
        <v>34</v>
      </c>
      <c r="BB29" s="35"/>
      <c r="BC29" s="35">
        <v>28</v>
      </c>
      <c r="BD29" s="35" t="str">
        <f t="shared" si="2"/>
        <v>&gt;240</v>
      </c>
      <c r="BE29" s="36" t="str">
        <f t="shared" si="3"/>
        <v>ZR</v>
      </c>
    </row>
    <row r="30" spans="2:57" ht="15.75">
      <c r="B30" s="98" t="s">
        <v>80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AS30" s="33">
        <v>560</v>
      </c>
      <c r="AT30" s="34">
        <v>88</v>
      </c>
      <c r="AU30" s="35"/>
      <c r="AV30" s="35">
        <v>29</v>
      </c>
      <c r="AW30" s="35">
        <f t="shared" si="0"/>
        <v>560</v>
      </c>
      <c r="AX30" s="36">
        <f t="shared" si="1"/>
        <v>88</v>
      </c>
      <c r="AZ30" s="37">
        <v>270</v>
      </c>
      <c r="BA30" s="35" t="s">
        <v>35</v>
      </c>
      <c r="BB30" s="35"/>
      <c r="BC30" s="35">
        <v>29</v>
      </c>
      <c r="BD30" s="35">
        <f t="shared" si="2"/>
        <v>270</v>
      </c>
      <c r="BE30" s="36" t="str">
        <f t="shared" si="3"/>
        <v>W</v>
      </c>
    </row>
    <row r="31" spans="2:57" ht="16.5" thickBot="1">
      <c r="B31" s="98" t="s">
        <v>82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AS31" s="33">
        <v>580</v>
      </c>
      <c r="AT31" s="34">
        <v>89</v>
      </c>
      <c r="AU31" s="35"/>
      <c r="AV31" s="35">
        <v>30</v>
      </c>
      <c r="AW31" s="35">
        <f t="shared" si="0"/>
        <v>580</v>
      </c>
      <c r="AX31" s="36">
        <f t="shared" si="1"/>
        <v>89</v>
      </c>
      <c r="AZ31" s="73">
        <v>300</v>
      </c>
      <c r="BA31" s="74" t="s">
        <v>36</v>
      </c>
      <c r="BB31" s="74"/>
      <c r="BC31" s="74">
        <v>30</v>
      </c>
      <c r="BD31" s="74">
        <f t="shared" si="2"/>
        <v>300</v>
      </c>
      <c r="BE31" s="75" t="str">
        <f t="shared" si="3"/>
        <v>Y</v>
      </c>
    </row>
    <row r="32" spans="2:57" ht="16.5" thickBot="1">
      <c r="B32" s="82" t="s">
        <v>77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AS32" s="33">
        <v>600</v>
      </c>
      <c r="AT32" s="34">
        <v>90</v>
      </c>
      <c r="AU32" s="35"/>
      <c r="AV32" s="35">
        <v>31</v>
      </c>
      <c r="AW32" s="35">
        <f t="shared" si="0"/>
        <v>600</v>
      </c>
      <c r="AX32" s="36">
        <f t="shared" si="1"/>
        <v>90</v>
      </c>
    </row>
    <row r="33" spans="2:50" ht="15.75">
      <c r="AS33" s="33">
        <v>615</v>
      </c>
      <c r="AT33" s="34">
        <v>91</v>
      </c>
      <c r="AU33" s="35"/>
      <c r="AV33" s="35">
        <v>32</v>
      </c>
      <c r="AW33" s="35">
        <f t="shared" si="0"/>
        <v>615</v>
      </c>
      <c r="AX33" s="36">
        <f t="shared" si="1"/>
        <v>91</v>
      </c>
    </row>
    <row r="34" spans="2:50" ht="16.5" thickBot="1">
      <c r="AS34" s="33">
        <v>630</v>
      </c>
      <c r="AT34" s="34">
        <v>92</v>
      </c>
      <c r="AU34" s="35"/>
      <c r="AV34" s="35">
        <v>33</v>
      </c>
      <c r="AW34" s="35">
        <f t="shared" si="0"/>
        <v>630</v>
      </c>
      <c r="AX34" s="36">
        <f t="shared" si="1"/>
        <v>92</v>
      </c>
    </row>
    <row r="35" spans="2:50" ht="56.25" customHeight="1" thickBot="1">
      <c r="B35" s="103" t="s">
        <v>70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AS35" s="33">
        <v>650</v>
      </c>
      <c r="AT35" s="34">
        <v>93</v>
      </c>
      <c r="AU35" s="35"/>
      <c r="AV35" s="35">
        <v>34</v>
      </c>
      <c r="AW35" s="35">
        <f t="shared" si="0"/>
        <v>650</v>
      </c>
      <c r="AX35" s="36">
        <f t="shared" si="1"/>
        <v>93</v>
      </c>
    </row>
    <row r="36" spans="2:50" ht="20.25" customHeight="1">
      <c r="B36" s="101"/>
      <c r="C36" s="102"/>
      <c r="D36" s="102"/>
      <c r="E36" s="106" t="s">
        <v>69</v>
      </c>
      <c r="F36" s="106"/>
      <c r="G36" s="21" t="s">
        <v>68</v>
      </c>
      <c r="H36" s="21" t="s">
        <v>67</v>
      </c>
      <c r="I36" s="21" t="s">
        <v>66</v>
      </c>
      <c r="J36" s="21" t="s">
        <v>65</v>
      </c>
      <c r="K36" s="21" t="s">
        <v>64</v>
      </c>
      <c r="L36" s="21" t="s">
        <v>63</v>
      </c>
      <c r="M36" s="22" t="s">
        <v>62</v>
      </c>
      <c r="AS36" s="33">
        <v>670</v>
      </c>
      <c r="AT36" s="34">
        <v>94</v>
      </c>
      <c r="AU36" s="35"/>
      <c r="AV36" s="35">
        <v>35</v>
      </c>
      <c r="AW36" s="35">
        <f t="shared" si="0"/>
        <v>670</v>
      </c>
      <c r="AX36" s="36">
        <f t="shared" si="1"/>
        <v>94</v>
      </c>
    </row>
    <row r="37" spans="2:50" ht="15.75" customHeight="1">
      <c r="B37" s="88" t="s">
        <v>61</v>
      </c>
      <c r="C37" s="89"/>
      <c r="D37" s="89"/>
      <c r="E37" s="90">
        <v>7</v>
      </c>
      <c r="F37" s="90"/>
      <c r="G37" s="12">
        <v>8</v>
      </c>
      <c r="H37" s="12">
        <v>8</v>
      </c>
      <c r="I37" s="12">
        <v>7</v>
      </c>
      <c r="J37" s="12">
        <v>7.5</v>
      </c>
      <c r="K37" s="13"/>
      <c r="L37" s="13"/>
      <c r="M37" s="23"/>
      <c r="AS37" s="33">
        <v>690</v>
      </c>
      <c r="AT37" s="34">
        <v>95</v>
      </c>
      <c r="AU37" s="35"/>
      <c r="AV37" s="35">
        <v>36</v>
      </c>
      <c r="AW37" s="35">
        <f t="shared" si="0"/>
        <v>690</v>
      </c>
      <c r="AX37" s="36">
        <f t="shared" si="1"/>
        <v>95</v>
      </c>
    </row>
    <row r="38" spans="2:50" ht="15.75">
      <c r="B38" s="88" t="s">
        <v>60</v>
      </c>
      <c r="C38" s="89"/>
      <c r="D38" s="89"/>
      <c r="E38" s="90">
        <v>48</v>
      </c>
      <c r="F38" s="90"/>
      <c r="G38" s="12">
        <v>0</v>
      </c>
      <c r="H38" s="12">
        <v>33</v>
      </c>
      <c r="I38" s="12">
        <v>35</v>
      </c>
      <c r="J38" s="12">
        <v>45</v>
      </c>
      <c r="K38" s="13"/>
      <c r="L38" s="13"/>
      <c r="M38" s="23"/>
      <c r="AS38" s="33">
        <v>710</v>
      </c>
      <c r="AT38" s="34">
        <v>96</v>
      </c>
      <c r="AU38" s="35"/>
      <c r="AV38" s="35">
        <v>37</v>
      </c>
      <c r="AW38" s="35">
        <f t="shared" si="0"/>
        <v>710</v>
      </c>
      <c r="AX38" s="36">
        <f t="shared" si="1"/>
        <v>96</v>
      </c>
    </row>
    <row r="39" spans="2:50" ht="15.75">
      <c r="B39" s="88" t="s">
        <v>59</v>
      </c>
      <c r="C39" s="89"/>
      <c r="D39" s="89"/>
      <c r="E39" s="91">
        <f>IF(E37="","",(((E37*2.54)/2)*10-E38))</f>
        <v>40.900000000000006</v>
      </c>
      <c r="F39" s="91"/>
      <c r="G39" s="14">
        <f>IF(G37="","",(((G37*2.54)/2)*10-G38))</f>
        <v>101.6</v>
      </c>
      <c r="H39" s="14">
        <f t="shared" ref="H39:M39" si="8">IF(H37="","",(((H37*2.54)/2)*10-H38))</f>
        <v>68.599999999999994</v>
      </c>
      <c r="I39" s="14">
        <f t="shared" si="8"/>
        <v>53.900000000000006</v>
      </c>
      <c r="J39" s="14">
        <f t="shared" si="8"/>
        <v>50.25</v>
      </c>
      <c r="K39" s="14" t="str">
        <f t="shared" si="8"/>
        <v/>
      </c>
      <c r="L39" s="14" t="str">
        <f t="shared" si="8"/>
        <v/>
      </c>
      <c r="M39" s="24" t="str">
        <f t="shared" si="8"/>
        <v/>
      </c>
      <c r="AS39" s="33">
        <v>730</v>
      </c>
      <c r="AT39" s="34">
        <v>97</v>
      </c>
      <c r="AU39" s="35"/>
      <c r="AV39" s="35">
        <v>38</v>
      </c>
      <c r="AW39" s="35">
        <f t="shared" si="0"/>
        <v>730</v>
      </c>
      <c r="AX39" s="36">
        <f t="shared" si="1"/>
        <v>97</v>
      </c>
    </row>
    <row r="40" spans="2:50" ht="15.75">
      <c r="B40" s="88" t="s">
        <v>58</v>
      </c>
      <c r="C40" s="89"/>
      <c r="D40" s="89"/>
      <c r="E40" s="91">
        <f>IF(E38="","",(((E37*2.54)/2)*10+E38))</f>
        <v>136.9</v>
      </c>
      <c r="F40" s="91"/>
      <c r="G40" s="14">
        <f>IF(G38="","",(((G37*2.54)/2)*10+G38))</f>
        <v>101.6</v>
      </c>
      <c r="H40" s="14">
        <f t="shared" ref="H40:M40" si="9">IF(H38="","",(((H37*2.54)/2)*10+H38))</f>
        <v>134.6</v>
      </c>
      <c r="I40" s="14">
        <f t="shared" si="9"/>
        <v>123.9</v>
      </c>
      <c r="J40" s="14">
        <f t="shared" si="9"/>
        <v>140.25</v>
      </c>
      <c r="K40" s="14" t="str">
        <f t="shared" si="9"/>
        <v/>
      </c>
      <c r="L40" s="14" t="str">
        <f t="shared" si="9"/>
        <v/>
      </c>
      <c r="M40" s="24" t="str">
        <f t="shared" si="9"/>
        <v/>
      </c>
      <c r="AS40" s="33">
        <v>750</v>
      </c>
      <c r="AT40" s="34">
        <v>98</v>
      </c>
      <c r="AU40" s="35"/>
      <c r="AV40" s="35">
        <v>39</v>
      </c>
      <c r="AW40" s="35">
        <f t="shared" si="0"/>
        <v>750</v>
      </c>
      <c r="AX40" s="36">
        <f t="shared" si="1"/>
        <v>98</v>
      </c>
    </row>
    <row r="41" spans="2:50" ht="15.75">
      <c r="B41" s="88" t="s">
        <v>83</v>
      </c>
      <c r="C41" s="89"/>
      <c r="D41" s="89"/>
      <c r="E41" s="89"/>
      <c r="F41" s="89"/>
      <c r="G41" s="15">
        <f>IF(G38="","",G39-'VELOCIDAD-CARGA-EQUIVALENCIA-ET'!$E$39)</f>
        <v>60.699999999999989</v>
      </c>
      <c r="H41" s="15">
        <f>IF(H38="","",H39-'VELOCIDAD-CARGA-EQUIVALENCIA-ET'!$E$39)</f>
        <v>27.699999999999989</v>
      </c>
      <c r="I41" s="15">
        <f>IF(I38="","",I39-'VELOCIDAD-CARGA-EQUIVALENCIA-ET'!$E$39)</f>
        <v>13</v>
      </c>
      <c r="J41" s="15">
        <f>IF(J38="","",J39-'VELOCIDAD-CARGA-EQUIVALENCIA-ET'!$E$39)</f>
        <v>9.3499999999999943</v>
      </c>
      <c r="K41" s="15" t="str">
        <f>IF(K38="","",K39-'VELOCIDAD-CARGA-EQUIVALENCIA-ET'!$E$39)</f>
        <v/>
      </c>
      <c r="L41" s="15" t="str">
        <f>IF(L38="","",L39-'VELOCIDAD-CARGA-EQUIVALENCIA-ET'!$E$39)</f>
        <v/>
      </c>
      <c r="M41" s="25" t="str">
        <f>IF(M38="","",M39-'VELOCIDAD-CARGA-EQUIVALENCIA-ET'!$E$39)</f>
        <v/>
      </c>
      <c r="AS41" s="33">
        <v>775</v>
      </c>
      <c r="AT41" s="34">
        <v>99</v>
      </c>
      <c r="AU41" s="35"/>
      <c r="AV41" s="35">
        <v>40</v>
      </c>
      <c r="AW41" s="35">
        <f t="shared" si="0"/>
        <v>775</v>
      </c>
      <c r="AX41" s="36">
        <f t="shared" si="1"/>
        <v>99</v>
      </c>
    </row>
    <row r="42" spans="2:50" ht="15.75">
      <c r="B42" s="88" t="s">
        <v>57</v>
      </c>
      <c r="C42" s="89"/>
      <c r="D42" s="89"/>
      <c r="E42" s="89"/>
      <c r="F42" s="89"/>
      <c r="G42" s="15">
        <f>IF(G38="","",G41*2)</f>
        <v>121.39999999999998</v>
      </c>
      <c r="H42" s="15">
        <f t="shared" ref="H42:M42" si="10">IF(H38="","",H41*2)</f>
        <v>55.399999999999977</v>
      </c>
      <c r="I42" s="15">
        <f t="shared" si="10"/>
        <v>26</v>
      </c>
      <c r="J42" s="15">
        <f t="shared" si="10"/>
        <v>18.699999999999989</v>
      </c>
      <c r="K42" s="15" t="str">
        <f t="shared" si="10"/>
        <v/>
      </c>
      <c r="L42" s="15" t="str">
        <f t="shared" si="10"/>
        <v/>
      </c>
      <c r="M42" s="25" t="str">
        <f t="shared" si="10"/>
        <v/>
      </c>
      <c r="AS42" s="33">
        <v>800</v>
      </c>
      <c r="AT42" s="34">
        <v>100</v>
      </c>
      <c r="AU42" s="35"/>
      <c r="AV42" s="35">
        <v>41</v>
      </c>
      <c r="AW42" s="35">
        <f t="shared" si="0"/>
        <v>800</v>
      </c>
      <c r="AX42" s="36">
        <f t="shared" si="1"/>
        <v>100</v>
      </c>
    </row>
    <row r="43" spans="2:50" ht="15.75">
      <c r="B43" s="88" t="s">
        <v>56</v>
      </c>
      <c r="C43" s="89"/>
      <c r="D43" s="89"/>
      <c r="E43" s="89"/>
      <c r="F43" s="89"/>
      <c r="G43" s="16">
        <f>IF(G38="","",($E$38-G38)*2)</f>
        <v>96</v>
      </c>
      <c r="H43" s="16">
        <f t="shared" ref="H43:M43" si="11">IF(H38="","",($E$38-H38)*2)</f>
        <v>30</v>
      </c>
      <c r="I43" s="16">
        <f t="shared" si="11"/>
        <v>26</v>
      </c>
      <c r="J43" s="16">
        <f t="shared" si="11"/>
        <v>6</v>
      </c>
      <c r="K43" s="16" t="str">
        <f t="shared" si="11"/>
        <v/>
      </c>
      <c r="L43" s="16" t="str">
        <f t="shared" si="11"/>
        <v/>
      </c>
      <c r="M43" s="26" t="str">
        <f t="shared" si="11"/>
        <v/>
      </c>
      <c r="AS43" s="33">
        <v>825</v>
      </c>
      <c r="AT43" s="34">
        <v>101</v>
      </c>
      <c r="AU43" s="35"/>
      <c r="AV43" s="35">
        <v>42</v>
      </c>
      <c r="AW43" s="35">
        <f t="shared" si="0"/>
        <v>825</v>
      </c>
      <c r="AX43" s="36">
        <f t="shared" si="1"/>
        <v>101</v>
      </c>
    </row>
    <row r="44" spans="2:50" ht="15.75">
      <c r="B44" s="88" t="s">
        <v>84</v>
      </c>
      <c r="C44" s="89"/>
      <c r="D44" s="89"/>
      <c r="E44" s="89"/>
      <c r="F44" s="89"/>
      <c r="G44" s="14" t="str">
        <f>IF(G38="","",IF(ABS(G43)&lt;31,"OK","NO ITV"))</f>
        <v>NO ITV</v>
      </c>
      <c r="H44" s="14" t="str">
        <f t="shared" ref="H44:M44" si="12">IF(H38="","",IF(ABS(H43)&lt;31,"OK","NO ITV"))</f>
        <v>OK</v>
      </c>
      <c r="I44" s="14" t="str">
        <f t="shared" si="12"/>
        <v>OK</v>
      </c>
      <c r="J44" s="14" t="str">
        <f t="shared" si="12"/>
        <v>OK</v>
      </c>
      <c r="K44" s="14" t="str">
        <f t="shared" si="12"/>
        <v/>
      </c>
      <c r="L44" s="14" t="str">
        <f t="shared" si="12"/>
        <v/>
      </c>
      <c r="M44" s="24" t="str">
        <f t="shared" si="12"/>
        <v/>
      </c>
      <c r="AS44" s="33">
        <v>850</v>
      </c>
      <c r="AT44" s="34">
        <v>102</v>
      </c>
      <c r="AU44" s="35"/>
      <c r="AV44" s="35">
        <v>43</v>
      </c>
      <c r="AW44" s="35">
        <f t="shared" si="0"/>
        <v>850</v>
      </c>
      <c r="AX44" s="36">
        <f t="shared" si="1"/>
        <v>102</v>
      </c>
    </row>
    <row r="45" spans="2:50" ht="15.75">
      <c r="B45" s="92" t="s">
        <v>55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AS45" s="33">
        <v>875</v>
      </c>
      <c r="AT45" s="34">
        <v>103</v>
      </c>
      <c r="AU45" s="35"/>
      <c r="AV45" s="35">
        <v>44</v>
      </c>
      <c r="AW45" s="35">
        <f t="shared" si="0"/>
        <v>875</v>
      </c>
      <c r="AX45" s="36">
        <f t="shared" si="1"/>
        <v>103</v>
      </c>
    </row>
    <row r="46" spans="2:50" ht="15.75">
      <c r="B46" s="95" t="s">
        <v>71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  <c r="AS46" s="33">
        <v>900</v>
      </c>
      <c r="AT46" s="34">
        <v>104</v>
      </c>
      <c r="AU46" s="35"/>
      <c r="AV46" s="35">
        <v>45</v>
      </c>
      <c r="AW46" s="35">
        <f t="shared" si="0"/>
        <v>900</v>
      </c>
      <c r="AX46" s="36">
        <f t="shared" si="1"/>
        <v>104</v>
      </c>
    </row>
    <row r="47" spans="2:50" ht="15.75">
      <c r="B47" s="98" t="s">
        <v>85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100"/>
      <c r="AS47" s="33">
        <v>925</v>
      </c>
      <c r="AT47" s="34">
        <v>105</v>
      </c>
      <c r="AU47" s="35"/>
      <c r="AV47" s="35">
        <v>46</v>
      </c>
      <c r="AW47" s="35">
        <f t="shared" si="0"/>
        <v>925</v>
      </c>
      <c r="AX47" s="36">
        <f t="shared" si="1"/>
        <v>105</v>
      </c>
    </row>
    <row r="48" spans="2:50" ht="16.5" thickBot="1">
      <c r="B48" s="82" t="s">
        <v>86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  <c r="AS48" s="33">
        <v>950</v>
      </c>
      <c r="AT48" s="34">
        <v>106</v>
      </c>
      <c r="AU48" s="35"/>
      <c r="AV48" s="35">
        <v>47</v>
      </c>
      <c r="AW48" s="35">
        <f t="shared" si="0"/>
        <v>950</v>
      </c>
      <c r="AX48" s="36">
        <f t="shared" si="1"/>
        <v>106</v>
      </c>
    </row>
    <row r="49" spans="45:50" ht="15.75">
      <c r="AS49" s="33">
        <v>975</v>
      </c>
      <c r="AT49" s="34">
        <v>107</v>
      </c>
      <c r="AU49" s="35"/>
      <c r="AV49" s="35">
        <v>48</v>
      </c>
      <c r="AW49" s="35">
        <f t="shared" si="0"/>
        <v>975</v>
      </c>
      <c r="AX49" s="36">
        <f t="shared" si="1"/>
        <v>107</v>
      </c>
    </row>
    <row r="50" spans="45:50" ht="15.75">
      <c r="AS50" s="33">
        <v>1000</v>
      </c>
      <c r="AT50" s="34">
        <v>108</v>
      </c>
      <c r="AU50" s="35"/>
      <c r="AV50" s="35">
        <v>49</v>
      </c>
      <c r="AW50" s="35">
        <f t="shared" si="0"/>
        <v>1000</v>
      </c>
      <c r="AX50" s="36">
        <f t="shared" si="1"/>
        <v>108</v>
      </c>
    </row>
    <row r="51" spans="45:50" ht="15.75">
      <c r="AS51" s="33">
        <v>1030</v>
      </c>
      <c r="AT51" s="34">
        <v>109</v>
      </c>
      <c r="AU51" s="35"/>
      <c r="AV51" s="35">
        <v>50</v>
      </c>
      <c r="AW51" s="35">
        <f t="shared" si="0"/>
        <v>1030</v>
      </c>
      <c r="AX51" s="36">
        <f t="shared" si="1"/>
        <v>109</v>
      </c>
    </row>
    <row r="52" spans="45:50" ht="15.75">
      <c r="AS52" s="33">
        <v>1060</v>
      </c>
      <c r="AT52" s="34">
        <v>110</v>
      </c>
      <c r="AU52" s="35"/>
      <c r="AV52" s="35">
        <v>51</v>
      </c>
      <c r="AW52" s="35">
        <f t="shared" si="0"/>
        <v>1060</v>
      </c>
      <c r="AX52" s="36">
        <f t="shared" si="1"/>
        <v>110</v>
      </c>
    </row>
    <row r="53" spans="45:50" ht="15.75">
      <c r="AS53" s="33">
        <v>1090</v>
      </c>
      <c r="AT53" s="34">
        <v>111</v>
      </c>
      <c r="AU53" s="35"/>
      <c r="AV53" s="35">
        <v>52</v>
      </c>
      <c r="AW53" s="35">
        <f t="shared" si="0"/>
        <v>1090</v>
      </c>
      <c r="AX53" s="36">
        <f t="shared" si="1"/>
        <v>111</v>
      </c>
    </row>
    <row r="54" spans="45:50" ht="15.75">
      <c r="AS54" s="33">
        <v>1120</v>
      </c>
      <c r="AT54" s="34">
        <v>112</v>
      </c>
      <c r="AU54" s="35"/>
      <c r="AV54" s="35">
        <v>53</v>
      </c>
      <c r="AW54" s="35">
        <f t="shared" si="0"/>
        <v>1120</v>
      </c>
      <c r="AX54" s="36">
        <f t="shared" si="1"/>
        <v>112</v>
      </c>
    </row>
    <row r="55" spans="45:50" ht="15.75">
      <c r="AS55" s="33">
        <v>1150</v>
      </c>
      <c r="AT55" s="34">
        <v>113</v>
      </c>
      <c r="AU55" s="35"/>
      <c r="AV55" s="35">
        <v>54</v>
      </c>
      <c r="AW55" s="35">
        <f t="shared" si="0"/>
        <v>1150</v>
      </c>
      <c r="AX55" s="36">
        <f t="shared" si="1"/>
        <v>113</v>
      </c>
    </row>
    <row r="56" spans="45:50" ht="15.75">
      <c r="AS56" s="33">
        <v>1180</v>
      </c>
      <c r="AT56" s="34">
        <v>114</v>
      </c>
      <c r="AU56" s="35"/>
      <c r="AV56" s="35">
        <v>55</v>
      </c>
      <c r="AW56" s="35">
        <f t="shared" si="0"/>
        <v>1180</v>
      </c>
      <c r="AX56" s="36">
        <f t="shared" si="1"/>
        <v>114</v>
      </c>
    </row>
    <row r="57" spans="45:50" ht="15.75">
      <c r="AS57" s="33">
        <v>1215</v>
      </c>
      <c r="AT57" s="34">
        <v>115</v>
      </c>
      <c r="AU57" s="35"/>
      <c r="AV57" s="35">
        <v>56</v>
      </c>
      <c r="AW57" s="35">
        <f t="shared" si="0"/>
        <v>1215</v>
      </c>
      <c r="AX57" s="36">
        <f t="shared" si="1"/>
        <v>115</v>
      </c>
    </row>
    <row r="58" spans="45:50" ht="15.75">
      <c r="AS58" s="33">
        <v>1250</v>
      </c>
      <c r="AT58" s="34">
        <v>116</v>
      </c>
      <c r="AU58" s="35"/>
      <c r="AV58" s="35">
        <v>57</v>
      </c>
      <c r="AW58" s="35">
        <f t="shared" si="0"/>
        <v>1250</v>
      </c>
      <c r="AX58" s="36">
        <f t="shared" si="1"/>
        <v>116</v>
      </c>
    </row>
    <row r="59" spans="45:50" ht="15.75">
      <c r="AS59" s="33">
        <v>1285</v>
      </c>
      <c r="AT59" s="34">
        <v>117</v>
      </c>
      <c r="AU59" s="35"/>
      <c r="AV59" s="35">
        <v>58</v>
      </c>
      <c r="AW59" s="35">
        <f t="shared" si="0"/>
        <v>1285</v>
      </c>
      <c r="AX59" s="36">
        <f t="shared" si="1"/>
        <v>117</v>
      </c>
    </row>
    <row r="60" spans="45:50" ht="15.75">
      <c r="AS60" s="33">
        <v>1320</v>
      </c>
      <c r="AT60" s="34">
        <v>118</v>
      </c>
      <c r="AU60" s="35"/>
      <c r="AV60" s="35">
        <v>59</v>
      </c>
      <c r="AW60" s="35">
        <f t="shared" si="0"/>
        <v>1320</v>
      </c>
      <c r="AX60" s="36">
        <f t="shared" si="1"/>
        <v>118</v>
      </c>
    </row>
    <row r="61" spans="45:50" ht="15.75">
      <c r="AS61" s="33">
        <v>1360</v>
      </c>
      <c r="AT61" s="34">
        <v>119</v>
      </c>
      <c r="AU61" s="35"/>
      <c r="AV61" s="35">
        <v>60</v>
      </c>
      <c r="AW61" s="35">
        <f t="shared" si="0"/>
        <v>1360</v>
      </c>
      <c r="AX61" s="36">
        <f t="shared" si="1"/>
        <v>119</v>
      </c>
    </row>
    <row r="62" spans="45:50" ht="15.75">
      <c r="AS62" s="33">
        <v>1400</v>
      </c>
      <c r="AT62" s="34">
        <v>120</v>
      </c>
      <c r="AU62" s="35"/>
      <c r="AV62" s="35">
        <v>61</v>
      </c>
      <c r="AW62" s="35">
        <f t="shared" si="0"/>
        <v>1400</v>
      </c>
      <c r="AX62" s="36">
        <f t="shared" si="1"/>
        <v>120</v>
      </c>
    </row>
    <row r="63" spans="45:50" ht="15.75">
      <c r="AS63" s="76">
        <v>1400</v>
      </c>
      <c r="AT63" s="77">
        <v>120</v>
      </c>
      <c r="AU63" s="35"/>
      <c r="AV63" s="35">
        <v>62</v>
      </c>
      <c r="AW63" s="35">
        <f t="shared" si="0"/>
        <v>1400</v>
      </c>
      <c r="AX63" s="36">
        <f t="shared" si="1"/>
        <v>120</v>
      </c>
    </row>
    <row r="64" spans="45:50" ht="15.75">
      <c r="AS64" s="76">
        <v>1450</v>
      </c>
      <c r="AT64" s="77">
        <v>121</v>
      </c>
      <c r="AU64" s="35"/>
      <c r="AV64" s="35">
        <v>63</v>
      </c>
      <c r="AW64" s="35">
        <f t="shared" si="0"/>
        <v>1450</v>
      </c>
      <c r="AX64" s="36">
        <f t="shared" si="1"/>
        <v>121</v>
      </c>
    </row>
    <row r="65" spans="45:50" ht="15.75">
      <c r="AS65" s="76">
        <v>1500</v>
      </c>
      <c r="AT65" s="77">
        <v>122</v>
      </c>
      <c r="AU65" s="35"/>
      <c r="AV65" s="35">
        <v>64</v>
      </c>
      <c r="AW65" s="35">
        <f t="shared" si="0"/>
        <v>1500</v>
      </c>
      <c r="AX65" s="36">
        <f t="shared" si="1"/>
        <v>122</v>
      </c>
    </row>
    <row r="66" spans="45:50" ht="15.75">
      <c r="AS66" s="76">
        <v>1550</v>
      </c>
      <c r="AT66" s="77">
        <v>123</v>
      </c>
      <c r="AU66" s="35"/>
      <c r="AV66" s="35">
        <v>65</v>
      </c>
      <c r="AW66" s="35">
        <f t="shared" ref="AW66:AW129" si="13">AS66</f>
        <v>1550</v>
      </c>
      <c r="AX66" s="36">
        <f t="shared" ref="AX66:AX129" si="14">AT66</f>
        <v>123</v>
      </c>
    </row>
    <row r="67" spans="45:50" ht="15.75">
      <c r="AS67" s="76">
        <v>1600</v>
      </c>
      <c r="AT67" s="77">
        <v>124</v>
      </c>
      <c r="AU67" s="35"/>
      <c r="AV67" s="35">
        <v>66</v>
      </c>
      <c r="AW67" s="35">
        <f t="shared" si="13"/>
        <v>1600</v>
      </c>
      <c r="AX67" s="36">
        <f t="shared" si="14"/>
        <v>124</v>
      </c>
    </row>
    <row r="68" spans="45:50" ht="15.75">
      <c r="AS68" s="76">
        <v>1650</v>
      </c>
      <c r="AT68" s="77">
        <v>125</v>
      </c>
      <c r="AU68" s="35"/>
      <c r="AV68" s="35">
        <v>67</v>
      </c>
      <c r="AW68" s="35">
        <f t="shared" si="13"/>
        <v>1650</v>
      </c>
      <c r="AX68" s="36">
        <f t="shared" si="14"/>
        <v>125</v>
      </c>
    </row>
    <row r="69" spans="45:50" ht="15.75">
      <c r="AS69" s="76">
        <v>1700</v>
      </c>
      <c r="AT69" s="77">
        <v>126</v>
      </c>
      <c r="AU69" s="35"/>
      <c r="AV69" s="35">
        <v>68</v>
      </c>
      <c r="AW69" s="35">
        <f t="shared" si="13"/>
        <v>1700</v>
      </c>
      <c r="AX69" s="36">
        <f t="shared" si="14"/>
        <v>126</v>
      </c>
    </row>
    <row r="70" spans="45:50" ht="15.75">
      <c r="AS70" s="76">
        <v>1750</v>
      </c>
      <c r="AT70" s="77">
        <v>127</v>
      </c>
      <c r="AU70" s="35"/>
      <c r="AV70" s="35">
        <v>69</v>
      </c>
      <c r="AW70" s="35">
        <f t="shared" si="13"/>
        <v>1750</v>
      </c>
      <c r="AX70" s="36">
        <f t="shared" si="14"/>
        <v>127</v>
      </c>
    </row>
    <row r="71" spans="45:50" ht="15.75">
      <c r="AS71" s="76">
        <v>1800</v>
      </c>
      <c r="AT71" s="77">
        <v>128</v>
      </c>
      <c r="AU71" s="35"/>
      <c r="AV71" s="35">
        <v>70</v>
      </c>
      <c r="AW71" s="35">
        <f t="shared" si="13"/>
        <v>1800</v>
      </c>
      <c r="AX71" s="36">
        <f t="shared" si="14"/>
        <v>128</v>
      </c>
    </row>
    <row r="72" spans="45:50" ht="15.75">
      <c r="AS72" s="76">
        <v>1850</v>
      </c>
      <c r="AT72" s="77">
        <v>129</v>
      </c>
      <c r="AU72" s="35"/>
      <c r="AV72" s="35">
        <v>71</v>
      </c>
      <c r="AW72" s="35">
        <f t="shared" si="13"/>
        <v>1850</v>
      </c>
      <c r="AX72" s="36">
        <f t="shared" si="14"/>
        <v>129</v>
      </c>
    </row>
    <row r="73" spans="45:50" ht="15.75">
      <c r="AS73" s="76">
        <v>1900</v>
      </c>
      <c r="AT73" s="77">
        <v>130</v>
      </c>
      <c r="AU73" s="35"/>
      <c r="AV73" s="35">
        <v>72</v>
      </c>
      <c r="AW73" s="35">
        <f t="shared" si="13"/>
        <v>1900</v>
      </c>
      <c r="AX73" s="36">
        <f t="shared" si="14"/>
        <v>130</v>
      </c>
    </row>
    <row r="74" spans="45:50" ht="15.75">
      <c r="AS74" s="76">
        <v>1950</v>
      </c>
      <c r="AT74" s="77">
        <v>131</v>
      </c>
      <c r="AU74" s="35"/>
      <c r="AV74" s="35">
        <v>73</v>
      </c>
      <c r="AW74" s="35">
        <f t="shared" si="13"/>
        <v>1950</v>
      </c>
      <c r="AX74" s="36">
        <f t="shared" si="14"/>
        <v>131</v>
      </c>
    </row>
    <row r="75" spans="45:50" ht="15.75">
      <c r="AS75" s="76">
        <v>2000</v>
      </c>
      <c r="AT75" s="77">
        <v>132</v>
      </c>
      <c r="AU75" s="35"/>
      <c r="AV75" s="35">
        <v>74</v>
      </c>
      <c r="AW75" s="35">
        <f t="shared" si="13"/>
        <v>2000</v>
      </c>
      <c r="AX75" s="36">
        <f t="shared" si="14"/>
        <v>132</v>
      </c>
    </row>
    <row r="76" spans="45:50" ht="15.75">
      <c r="AS76" s="76">
        <v>2060</v>
      </c>
      <c r="AT76" s="77">
        <v>133</v>
      </c>
      <c r="AU76" s="35"/>
      <c r="AV76" s="35">
        <v>75</v>
      </c>
      <c r="AW76" s="35">
        <f t="shared" si="13"/>
        <v>2060</v>
      </c>
      <c r="AX76" s="36">
        <f t="shared" si="14"/>
        <v>133</v>
      </c>
    </row>
    <row r="77" spans="45:50" ht="15.75">
      <c r="AS77" s="76">
        <v>2120</v>
      </c>
      <c r="AT77" s="77">
        <v>134</v>
      </c>
      <c r="AU77" s="35"/>
      <c r="AV77" s="35">
        <v>76</v>
      </c>
      <c r="AW77" s="35">
        <f t="shared" si="13"/>
        <v>2120</v>
      </c>
      <c r="AX77" s="36">
        <f t="shared" si="14"/>
        <v>134</v>
      </c>
    </row>
    <row r="78" spans="45:50" ht="15.75">
      <c r="AS78" s="76">
        <v>2180</v>
      </c>
      <c r="AT78" s="77">
        <v>135</v>
      </c>
      <c r="AU78" s="35"/>
      <c r="AV78" s="35">
        <v>77</v>
      </c>
      <c r="AW78" s="35">
        <f t="shared" si="13"/>
        <v>2180</v>
      </c>
      <c r="AX78" s="36">
        <f t="shared" si="14"/>
        <v>135</v>
      </c>
    </row>
    <row r="79" spans="45:50" ht="15.75">
      <c r="AS79" s="76">
        <v>2240</v>
      </c>
      <c r="AT79" s="77">
        <v>136</v>
      </c>
      <c r="AU79" s="35"/>
      <c r="AV79" s="35">
        <v>78</v>
      </c>
      <c r="AW79" s="35">
        <f t="shared" si="13"/>
        <v>2240</v>
      </c>
      <c r="AX79" s="36">
        <f t="shared" si="14"/>
        <v>136</v>
      </c>
    </row>
    <row r="80" spans="45:50" ht="15.75">
      <c r="AS80" s="76">
        <v>2300</v>
      </c>
      <c r="AT80" s="77">
        <v>137</v>
      </c>
      <c r="AU80" s="35"/>
      <c r="AV80" s="35">
        <v>79</v>
      </c>
      <c r="AW80" s="35">
        <f t="shared" si="13"/>
        <v>2300</v>
      </c>
      <c r="AX80" s="36">
        <f t="shared" si="14"/>
        <v>137</v>
      </c>
    </row>
    <row r="81" spans="45:50" ht="15.75">
      <c r="AS81" s="76">
        <v>2360</v>
      </c>
      <c r="AT81" s="77">
        <v>138</v>
      </c>
      <c r="AU81" s="35"/>
      <c r="AV81" s="35">
        <v>80</v>
      </c>
      <c r="AW81" s="35">
        <f t="shared" si="13"/>
        <v>2360</v>
      </c>
      <c r="AX81" s="36">
        <f t="shared" si="14"/>
        <v>138</v>
      </c>
    </row>
    <row r="82" spans="45:50" ht="15.75">
      <c r="AS82" s="76">
        <v>2430</v>
      </c>
      <c r="AT82" s="77">
        <v>139</v>
      </c>
      <c r="AU82" s="35"/>
      <c r="AV82" s="35">
        <v>81</v>
      </c>
      <c r="AW82" s="35">
        <f t="shared" si="13"/>
        <v>2430</v>
      </c>
      <c r="AX82" s="36">
        <f t="shared" si="14"/>
        <v>139</v>
      </c>
    </row>
    <row r="83" spans="45:50" ht="15.75">
      <c r="AS83" s="76">
        <v>2500</v>
      </c>
      <c r="AT83" s="77">
        <v>140</v>
      </c>
      <c r="AU83" s="35"/>
      <c r="AV83" s="35">
        <v>82</v>
      </c>
      <c r="AW83" s="35">
        <f t="shared" si="13"/>
        <v>2500</v>
      </c>
      <c r="AX83" s="36">
        <f t="shared" si="14"/>
        <v>140</v>
      </c>
    </row>
    <row r="84" spans="45:50" ht="15.75">
      <c r="AS84" s="76">
        <v>2575</v>
      </c>
      <c r="AT84" s="77">
        <v>141</v>
      </c>
      <c r="AU84" s="35"/>
      <c r="AV84" s="35">
        <v>83</v>
      </c>
      <c r="AW84" s="35">
        <f t="shared" si="13"/>
        <v>2575</v>
      </c>
      <c r="AX84" s="36">
        <f t="shared" si="14"/>
        <v>141</v>
      </c>
    </row>
    <row r="85" spans="45:50" ht="15.75">
      <c r="AS85" s="76">
        <v>2650</v>
      </c>
      <c r="AT85" s="77">
        <v>142</v>
      </c>
      <c r="AU85" s="35"/>
      <c r="AV85" s="35">
        <v>84</v>
      </c>
      <c r="AW85" s="35">
        <f t="shared" si="13"/>
        <v>2650</v>
      </c>
      <c r="AX85" s="36">
        <f t="shared" si="14"/>
        <v>142</v>
      </c>
    </row>
    <row r="86" spans="45:50" ht="15.75">
      <c r="AS86" s="76">
        <v>2725</v>
      </c>
      <c r="AT86" s="77">
        <v>143</v>
      </c>
      <c r="AU86" s="35"/>
      <c r="AV86" s="35">
        <v>85</v>
      </c>
      <c r="AW86" s="35">
        <f t="shared" si="13"/>
        <v>2725</v>
      </c>
      <c r="AX86" s="36">
        <f t="shared" si="14"/>
        <v>143</v>
      </c>
    </row>
    <row r="87" spans="45:50" ht="15.75">
      <c r="AS87" s="76">
        <v>2800</v>
      </c>
      <c r="AT87" s="77">
        <v>144</v>
      </c>
      <c r="AU87" s="35"/>
      <c r="AV87" s="35">
        <v>86</v>
      </c>
      <c r="AW87" s="35">
        <f t="shared" si="13"/>
        <v>2800</v>
      </c>
      <c r="AX87" s="36">
        <f t="shared" si="14"/>
        <v>144</v>
      </c>
    </row>
    <row r="88" spans="45:50" ht="15.75">
      <c r="AS88" s="76">
        <v>2900</v>
      </c>
      <c r="AT88" s="77">
        <v>145</v>
      </c>
      <c r="AU88" s="35"/>
      <c r="AV88" s="35">
        <v>87</v>
      </c>
      <c r="AW88" s="35">
        <f t="shared" si="13"/>
        <v>2900</v>
      </c>
      <c r="AX88" s="36">
        <f t="shared" si="14"/>
        <v>145</v>
      </c>
    </row>
    <row r="89" spans="45:50" ht="15.75">
      <c r="AS89" s="76">
        <v>3000</v>
      </c>
      <c r="AT89" s="77">
        <v>146</v>
      </c>
      <c r="AU89" s="35"/>
      <c r="AV89" s="35">
        <v>88</v>
      </c>
      <c r="AW89" s="35">
        <f t="shared" si="13"/>
        <v>3000</v>
      </c>
      <c r="AX89" s="36">
        <f t="shared" si="14"/>
        <v>146</v>
      </c>
    </row>
    <row r="90" spans="45:50" ht="15.75">
      <c r="AS90" s="76">
        <v>3075</v>
      </c>
      <c r="AT90" s="77">
        <v>147</v>
      </c>
      <c r="AU90" s="35"/>
      <c r="AV90" s="35">
        <v>89</v>
      </c>
      <c r="AW90" s="35">
        <f t="shared" si="13"/>
        <v>3075</v>
      </c>
      <c r="AX90" s="36">
        <f t="shared" si="14"/>
        <v>147</v>
      </c>
    </row>
    <row r="91" spans="45:50" ht="15.75">
      <c r="AS91" s="76">
        <v>3150</v>
      </c>
      <c r="AT91" s="77">
        <v>148</v>
      </c>
      <c r="AU91" s="35"/>
      <c r="AV91" s="35">
        <v>90</v>
      </c>
      <c r="AW91" s="35">
        <f t="shared" si="13"/>
        <v>3150</v>
      </c>
      <c r="AX91" s="36">
        <f t="shared" si="14"/>
        <v>148</v>
      </c>
    </row>
    <row r="92" spans="45:50" ht="15.75">
      <c r="AS92" s="76">
        <v>3250</v>
      </c>
      <c r="AT92" s="77">
        <v>149</v>
      </c>
      <c r="AU92" s="35"/>
      <c r="AV92" s="35">
        <v>91</v>
      </c>
      <c r="AW92" s="35">
        <f t="shared" si="13"/>
        <v>3250</v>
      </c>
      <c r="AX92" s="36">
        <f t="shared" si="14"/>
        <v>149</v>
      </c>
    </row>
    <row r="93" spans="45:50" ht="15.75">
      <c r="AS93" s="76">
        <v>3350</v>
      </c>
      <c r="AT93" s="77">
        <v>150</v>
      </c>
      <c r="AU93" s="35"/>
      <c r="AV93" s="35">
        <v>92</v>
      </c>
      <c r="AW93" s="35">
        <f t="shared" si="13"/>
        <v>3350</v>
      </c>
      <c r="AX93" s="36">
        <f t="shared" si="14"/>
        <v>150</v>
      </c>
    </row>
    <row r="94" spans="45:50" ht="15.75">
      <c r="AS94" s="76">
        <v>3450</v>
      </c>
      <c r="AT94" s="77">
        <v>151</v>
      </c>
      <c r="AU94" s="35"/>
      <c r="AV94" s="35">
        <v>93</v>
      </c>
      <c r="AW94" s="35">
        <f t="shared" si="13"/>
        <v>3450</v>
      </c>
      <c r="AX94" s="36">
        <f t="shared" si="14"/>
        <v>151</v>
      </c>
    </row>
    <row r="95" spans="45:50" ht="15.75">
      <c r="AS95" s="76">
        <v>3550</v>
      </c>
      <c r="AT95" s="77">
        <v>152</v>
      </c>
      <c r="AU95" s="35"/>
      <c r="AV95" s="35">
        <v>94</v>
      </c>
      <c r="AW95" s="35">
        <f t="shared" si="13"/>
        <v>3550</v>
      </c>
      <c r="AX95" s="36">
        <f t="shared" si="14"/>
        <v>152</v>
      </c>
    </row>
    <row r="96" spans="45:50" ht="15.75">
      <c r="AS96" s="76">
        <v>3650</v>
      </c>
      <c r="AT96" s="77">
        <v>153</v>
      </c>
      <c r="AU96" s="35"/>
      <c r="AV96" s="35">
        <v>95</v>
      </c>
      <c r="AW96" s="35">
        <f t="shared" si="13"/>
        <v>3650</v>
      </c>
      <c r="AX96" s="36">
        <f t="shared" si="14"/>
        <v>153</v>
      </c>
    </row>
    <row r="97" spans="45:50" ht="15.75">
      <c r="AS97" s="76">
        <v>3750</v>
      </c>
      <c r="AT97" s="77">
        <v>154</v>
      </c>
      <c r="AU97" s="35"/>
      <c r="AV97" s="35">
        <v>96</v>
      </c>
      <c r="AW97" s="35">
        <f t="shared" si="13"/>
        <v>3750</v>
      </c>
      <c r="AX97" s="36">
        <f t="shared" si="14"/>
        <v>154</v>
      </c>
    </row>
    <row r="98" spans="45:50" ht="15.75">
      <c r="AS98" s="76">
        <v>3875</v>
      </c>
      <c r="AT98" s="77">
        <v>155</v>
      </c>
      <c r="AU98" s="35"/>
      <c r="AV98" s="35">
        <v>97</v>
      </c>
      <c r="AW98" s="35">
        <f t="shared" si="13"/>
        <v>3875</v>
      </c>
      <c r="AX98" s="36">
        <f t="shared" si="14"/>
        <v>155</v>
      </c>
    </row>
    <row r="99" spans="45:50" ht="15.75">
      <c r="AS99" s="76">
        <v>4000</v>
      </c>
      <c r="AT99" s="77">
        <v>156</v>
      </c>
      <c r="AU99" s="35"/>
      <c r="AV99" s="35">
        <v>98</v>
      </c>
      <c r="AW99" s="35">
        <f t="shared" si="13"/>
        <v>4000</v>
      </c>
      <c r="AX99" s="36">
        <f t="shared" si="14"/>
        <v>156</v>
      </c>
    </row>
    <row r="100" spans="45:50" ht="15.75">
      <c r="AS100" s="76">
        <v>4125</v>
      </c>
      <c r="AT100" s="77">
        <v>157</v>
      </c>
      <c r="AU100" s="35"/>
      <c r="AV100" s="35">
        <v>99</v>
      </c>
      <c r="AW100" s="35">
        <f t="shared" si="13"/>
        <v>4125</v>
      </c>
      <c r="AX100" s="36">
        <f t="shared" si="14"/>
        <v>157</v>
      </c>
    </row>
    <row r="101" spans="45:50" ht="15.75">
      <c r="AS101" s="76">
        <v>4250</v>
      </c>
      <c r="AT101" s="77">
        <v>158</v>
      </c>
      <c r="AU101" s="35"/>
      <c r="AV101" s="35">
        <v>100</v>
      </c>
      <c r="AW101" s="35">
        <f t="shared" si="13"/>
        <v>4250</v>
      </c>
      <c r="AX101" s="36">
        <f t="shared" si="14"/>
        <v>158</v>
      </c>
    </row>
    <row r="102" spans="45:50" ht="15.75">
      <c r="AS102" s="76">
        <v>4375</v>
      </c>
      <c r="AT102" s="77">
        <v>159</v>
      </c>
      <c r="AU102" s="35"/>
      <c r="AV102" s="35">
        <v>101</v>
      </c>
      <c r="AW102" s="35">
        <f t="shared" si="13"/>
        <v>4375</v>
      </c>
      <c r="AX102" s="36">
        <f t="shared" si="14"/>
        <v>159</v>
      </c>
    </row>
    <row r="103" spans="45:50" ht="15.75">
      <c r="AS103" s="76">
        <v>4500</v>
      </c>
      <c r="AT103" s="77">
        <v>160</v>
      </c>
      <c r="AU103" s="35"/>
      <c r="AV103" s="35">
        <v>102</v>
      </c>
      <c r="AW103" s="35">
        <f t="shared" si="13"/>
        <v>4500</v>
      </c>
      <c r="AX103" s="36">
        <f t="shared" si="14"/>
        <v>160</v>
      </c>
    </row>
    <row r="104" spans="45:50" ht="15.75">
      <c r="AS104" s="76">
        <v>5625</v>
      </c>
      <c r="AT104" s="77">
        <v>161</v>
      </c>
      <c r="AU104" s="35"/>
      <c r="AV104" s="35">
        <v>103</v>
      </c>
      <c r="AW104" s="35">
        <f t="shared" si="13"/>
        <v>5625</v>
      </c>
      <c r="AX104" s="36">
        <f t="shared" si="14"/>
        <v>161</v>
      </c>
    </row>
    <row r="105" spans="45:50" ht="15.75">
      <c r="AS105" s="76">
        <v>4750</v>
      </c>
      <c r="AT105" s="77">
        <v>162</v>
      </c>
      <c r="AU105" s="35"/>
      <c r="AV105" s="35">
        <v>104</v>
      </c>
      <c r="AW105" s="35">
        <f t="shared" si="13"/>
        <v>4750</v>
      </c>
      <c r="AX105" s="36">
        <f t="shared" si="14"/>
        <v>162</v>
      </c>
    </row>
    <row r="106" spans="45:50" ht="15.75">
      <c r="AS106" s="76">
        <v>5875</v>
      </c>
      <c r="AT106" s="77">
        <v>163</v>
      </c>
      <c r="AU106" s="35"/>
      <c r="AV106" s="35">
        <v>105</v>
      </c>
      <c r="AW106" s="35">
        <f t="shared" si="13"/>
        <v>5875</v>
      </c>
      <c r="AX106" s="36">
        <f t="shared" si="14"/>
        <v>163</v>
      </c>
    </row>
    <row r="107" spans="45:50" ht="15.75">
      <c r="AS107" s="76">
        <v>5000</v>
      </c>
      <c r="AT107" s="77">
        <v>164</v>
      </c>
      <c r="AU107" s="35"/>
      <c r="AV107" s="35">
        <v>106</v>
      </c>
      <c r="AW107" s="35">
        <f t="shared" si="13"/>
        <v>5000</v>
      </c>
      <c r="AX107" s="36">
        <f t="shared" si="14"/>
        <v>164</v>
      </c>
    </row>
    <row r="108" spans="45:50" ht="15.75">
      <c r="AS108" s="76">
        <v>5150</v>
      </c>
      <c r="AT108" s="77">
        <v>165</v>
      </c>
      <c r="AU108" s="35"/>
      <c r="AV108" s="35">
        <v>107</v>
      </c>
      <c r="AW108" s="35">
        <f t="shared" si="13"/>
        <v>5150</v>
      </c>
      <c r="AX108" s="36">
        <f t="shared" si="14"/>
        <v>165</v>
      </c>
    </row>
    <row r="109" spans="45:50" ht="15.75">
      <c r="AS109" s="76">
        <v>5300</v>
      </c>
      <c r="AT109" s="77">
        <v>166</v>
      </c>
      <c r="AU109" s="35"/>
      <c r="AV109" s="35">
        <v>108</v>
      </c>
      <c r="AW109" s="35">
        <f t="shared" si="13"/>
        <v>5300</v>
      </c>
      <c r="AX109" s="36">
        <f t="shared" si="14"/>
        <v>166</v>
      </c>
    </row>
    <row r="110" spans="45:50" ht="15.75">
      <c r="AS110" s="76">
        <v>5450</v>
      </c>
      <c r="AT110" s="77">
        <v>167</v>
      </c>
      <c r="AU110" s="35"/>
      <c r="AV110" s="35">
        <v>109</v>
      </c>
      <c r="AW110" s="35">
        <f t="shared" si="13"/>
        <v>5450</v>
      </c>
      <c r="AX110" s="36">
        <f t="shared" si="14"/>
        <v>167</v>
      </c>
    </row>
    <row r="111" spans="45:50" ht="15.75">
      <c r="AS111" s="76">
        <v>5600</v>
      </c>
      <c r="AT111" s="77">
        <v>168</v>
      </c>
      <c r="AU111" s="35"/>
      <c r="AV111" s="35">
        <v>110</v>
      </c>
      <c r="AW111" s="35">
        <f t="shared" si="13"/>
        <v>5600</v>
      </c>
      <c r="AX111" s="36">
        <f t="shared" si="14"/>
        <v>168</v>
      </c>
    </row>
    <row r="112" spans="45:50" ht="15.75">
      <c r="AS112" s="76">
        <v>5800</v>
      </c>
      <c r="AT112" s="77">
        <v>169</v>
      </c>
      <c r="AU112" s="35"/>
      <c r="AV112" s="35">
        <v>111</v>
      </c>
      <c r="AW112" s="35">
        <f t="shared" si="13"/>
        <v>5800</v>
      </c>
      <c r="AX112" s="36">
        <f t="shared" si="14"/>
        <v>169</v>
      </c>
    </row>
    <row r="113" spans="45:50" ht="15.75">
      <c r="AS113" s="76">
        <v>6000</v>
      </c>
      <c r="AT113" s="77">
        <v>170</v>
      </c>
      <c r="AU113" s="35"/>
      <c r="AV113" s="35">
        <v>112</v>
      </c>
      <c r="AW113" s="35">
        <f t="shared" si="13"/>
        <v>6000</v>
      </c>
      <c r="AX113" s="36">
        <f t="shared" si="14"/>
        <v>170</v>
      </c>
    </row>
    <row r="114" spans="45:50" ht="15.75">
      <c r="AS114" s="76">
        <v>6150</v>
      </c>
      <c r="AT114" s="77">
        <v>171</v>
      </c>
      <c r="AU114" s="35"/>
      <c r="AV114" s="35">
        <v>113</v>
      </c>
      <c r="AW114" s="35">
        <f t="shared" si="13"/>
        <v>6150</v>
      </c>
      <c r="AX114" s="36">
        <f t="shared" si="14"/>
        <v>171</v>
      </c>
    </row>
    <row r="115" spans="45:50" ht="15.75">
      <c r="AS115" s="76">
        <v>6300</v>
      </c>
      <c r="AT115" s="77">
        <v>172</v>
      </c>
      <c r="AU115" s="35"/>
      <c r="AV115" s="35">
        <v>114</v>
      </c>
      <c r="AW115" s="35">
        <f t="shared" si="13"/>
        <v>6300</v>
      </c>
      <c r="AX115" s="36">
        <f t="shared" si="14"/>
        <v>172</v>
      </c>
    </row>
    <row r="116" spans="45:50" ht="15.75">
      <c r="AS116" s="76">
        <v>6500</v>
      </c>
      <c r="AT116" s="77">
        <v>173</v>
      </c>
      <c r="AU116" s="35"/>
      <c r="AV116" s="35">
        <v>115</v>
      </c>
      <c r="AW116" s="35">
        <f t="shared" si="13"/>
        <v>6500</v>
      </c>
      <c r="AX116" s="36">
        <f t="shared" si="14"/>
        <v>173</v>
      </c>
    </row>
    <row r="117" spans="45:50" ht="15.75">
      <c r="AS117" s="76">
        <v>6700</v>
      </c>
      <c r="AT117" s="77">
        <v>174</v>
      </c>
      <c r="AU117" s="35"/>
      <c r="AV117" s="35">
        <v>116</v>
      </c>
      <c r="AW117" s="35">
        <f t="shared" si="13"/>
        <v>6700</v>
      </c>
      <c r="AX117" s="36">
        <f t="shared" si="14"/>
        <v>174</v>
      </c>
    </row>
    <row r="118" spans="45:50" ht="15.75">
      <c r="AS118" s="76">
        <v>6900</v>
      </c>
      <c r="AT118" s="77">
        <v>175</v>
      </c>
      <c r="AU118" s="35"/>
      <c r="AV118" s="35">
        <v>117</v>
      </c>
      <c r="AW118" s="35">
        <f t="shared" si="13"/>
        <v>6900</v>
      </c>
      <c r="AX118" s="36">
        <f t="shared" si="14"/>
        <v>175</v>
      </c>
    </row>
    <row r="119" spans="45:50" ht="15.75">
      <c r="AS119" s="76">
        <v>7100</v>
      </c>
      <c r="AT119" s="77">
        <v>176</v>
      </c>
      <c r="AU119" s="35"/>
      <c r="AV119" s="35">
        <v>118</v>
      </c>
      <c r="AW119" s="35">
        <f t="shared" si="13"/>
        <v>7100</v>
      </c>
      <c r="AX119" s="36">
        <f t="shared" si="14"/>
        <v>176</v>
      </c>
    </row>
    <row r="120" spans="45:50" ht="15.75">
      <c r="AS120" s="76">
        <v>7300</v>
      </c>
      <c r="AT120" s="77">
        <v>177</v>
      </c>
      <c r="AU120" s="35"/>
      <c r="AV120" s="35">
        <v>119</v>
      </c>
      <c r="AW120" s="35">
        <f t="shared" si="13"/>
        <v>7300</v>
      </c>
      <c r="AX120" s="36">
        <f t="shared" si="14"/>
        <v>177</v>
      </c>
    </row>
    <row r="121" spans="45:50" ht="15.75">
      <c r="AS121" s="76">
        <v>7500</v>
      </c>
      <c r="AT121" s="77">
        <v>178</v>
      </c>
      <c r="AU121" s="35"/>
      <c r="AV121" s="35">
        <v>120</v>
      </c>
      <c r="AW121" s="35">
        <f t="shared" si="13"/>
        <v>7500</v>
      </c>
      <c r="AX121" s="36">
        <f t="shared" si="14"/>
        <v>178</v>
      </c>
    </row>
    <row r="122" spans="45:50" ht="15.75">
      <c r="AS122" s="76">
        <v>7750</v>
      </c>
      <c r="AT122" s="77">
        <v>179</v>
      </c>
      <c r="AU122" s="35"/>
      <c r="AV122" s="35">
        <v>121</v>
      </c>
      <c r="AW122" s="35">
        <f t="shared" si="13"/>
        <v>7750</v>
      </c>
      <c r="AX122" s="36">
        <f t="shared" si="14"/>
        <v>179</v>
      </c>
    </row>
    <row r="123" spans="45:50" ht="15.75">
      <c r="AS123" s="76">
        <v>8000</v>
      </c>
      <c r="AT123" s="77">
        <v>180</v>
      </c>
      <c r="AU123" s="35"/>
      <c r="AV123" s="35">
        <v>122</v>
      </c>
      <c r="AW123" s="35">
        <f t="shared" si="13"/>
        <v>8000</v>
      </c>
      <c r="AX123" s="36">
        <f t="shared" si="14"/>
        <v>180</v>
      </c>
    </row>
    <row r="124" spans="45:50" ht="15.75">
      <c r="AS124" s="76">
        <v>8250</v>
      </c>
      <c r="AT124" s="77">
        <v>181</v>
      </c>
      <c r="AU124" s="35"/>
      <c r="AV124" s="35">
        <v>123</v>
      </c>
      <c r="AW124" s="35">
        <f t="shared" si="13"/>
        <v>8250</v>
      </c>
      <c r="AX124" s="36">
        <f t="shared" si="14"/>
        <v>181</v>
      </c>
    </row>
    <row r="125" spans="45:50" ht="15.75">
      <c r="AS125" s="76">
        <v>8500</v>
      </c>
      <c r="AT125" s="77">
        <v>182</v>
      </c>
      <c r="AU125" s="35"/>
      <c r="AV125" s="35">
        <v>124</v>
      </c>
      <c r="AW125" s="35">
        <f t="shared" si="13"/>
        <v>8500</v>
      </c>
      <c r="AX125" s="36">
        <f t="shared" si="14"/>
        <v>182</v>
      </c>
    </row>
    <row r="126" spans="45:50" ht="15.75">
      <c r="AS126" s="76">
        <v>8750</v>
      </c>
      <c r="AT126" s="77">
        <v>183</v>
      </c>
      <c r="AU126" s="35"/>
      <c r="AV126" s="35">
        <v>125</v>
      </c>
      <c r="AW126" s="35">
        <f t="shared" si="13"/>
        <v>8750</v>
      </c>
      <c r="AX126" s="36">
        <f t="shared" si="14"/>
        <v>183</v>
      </c>
    </row>
    <row r="127" spans="45:50" ht="15.75">
      <c r="AS127" s="76">
        <v>9000</v>
      </c>
      <c r="AT127" s="77">
        <v>184</v>
      </c>
      <c r="AU127" s="35"/>
      <c r="AV127" s="35">
        <v>126</v>
      </c>
      <c r="AW127" s="35">
        <f t="shared" si="13"/>
        <v>9000</v>
      </c>
      <c r="AX127" s="36">
        <f t="shared" si="14"/>
        <v>184</v>
      </c>
    </row>
    <row r="128" spans="45:50" ht="15.75">
      <c r="AS128" s="76">
        <v>9250</v>
      </c>
      <c r="AT128" s="77">
        <v>185</v>
      </c>
      <c r="AU128" s="35"/>
      <c r="AV128" s="35">
        <v>127</v>
      </c>
      <c r="AW128" s="35">
        <f t="shared" si="13"/>
        <v>9250</v>
      </c>
      <c r="AX128" s="36">
        <f t="shared" si="14"/>
        <v>185</v>
      </c>
    </row>
    <row r="129" spans="45:50" ht="15.75">
      <c r="AS129" s="76">
        <v>9500</v>
      </c>
      <c r="AT129" s="77">
        <v>186</v>
      </c>
      <c r="AU129" s="35"/>
      <c r="AV129" s="35">
        <v>128</v>
      </c>
      <c r="AW129" s="35">
        <f t="shared" si="13"/>
        <v>9500</v>
      </c>
      <c r="AX129" s="36">
        <f t="shared" si="14"/>
        <v>186</v>
      </c>
    </row>
    <row r="130" spans="45:50" ht="15.75">
      <c r="AS130" s="76">
        <v>9750</v>
      </c>
      <c r="AT130" s="77">
        <v>187</v>
      </c>
      <c r="AU130" s="35"/>
      <c r="AV130" s="35">
        <v>129</v>
      </c>
      <c r="AW130" s="35">
        <f t="shared" ref="AW130:AW193" si="15">AS130</f>
        <v>9750</v>
      </c>
      <c r="AX130" s="36">
        <f t="shared" ref="AX130:AX193" si="16">AT130</f>
        <v>187</v>
      </c>
    </row>
    <row r="131" spans="45:50" ht="15.75">
      <c r="AS131" s="76">
        <v>10000</v>
      </c>
      <c r="AT131" s="77">
        <v>188</v>
      </c>
      <c r="AU131" s="35"/>
      <c r="AV131" s="35">
        <v>130</v>
      </c>
      <c r="AW131" s="35">
        <f t="shared" si="15"/>
        <v>10000</v>
      </c>
      <c r="AX131" s="36">
        <f t="shared" si="16"/>
        <v>188</v>
      </c>
    </row>
    <row r="132" spans="45:50" ht="15.75">
      <c r="AS132" s="76">
        <v>10300</v>
      </c>
      <c r="AT132" s="77">
        <v>189</v>
      </c>
      <c r="AU132" s="35"/>
      <c r="AV132" s="35">
        <v>131</v>
      </c>
      <c r="AW132" s="35">
        <f t="shared" si="15"/>
        <v>10300</v>
      </c>
      <c r="AX132" s="36">
        <f t="shared" si="16"/>
        <v>189</v>
      </c>
    </row>
    <row r="133" spans="45:50" ht="15.75">
      <c r="AS133" s="76">
        <v>10600</v>
      </c>
      <c r="AT133" s="77">
        <v>190</v>
      </c>
      <c r="AU133" s="35"/>
      <c r="AV133" s="35">
        <v>132</v>
      </c>
      <c r="AW133" s="35">
        <f t="shared" si="15"/>
        <v>10600</v>
      </c>
      <c r="AX133" s="36">
        <f t="shared" si="16"/>
        <v>190</v>
      </c>
    </row>
    <row r="134" spans="45:50" ht="15.75">
      <c r="AS134" s="76">
        <v>10900</v>
      </c>
      <c r="AT134" s="77">
        <v>191</v>
      </c>
      <c r="AU134" s="35"/>
      <c r="AV134" s="35">
        <v>133</v>
      </c>
      <c r="AW134" s="35">
        <f t="shared" si="15"/>
        <v>10900</v>
      </c>
      <c r="AX134" s="36">
        <f t="shared" si="16"/>
        <v>191</v>
      </c>
    </row>
    <row r="135" spans="45:50" ht="15.75">
      <c r="AS135" s="76">
        <v>11200</v>
      </c>
      <c r="AT135" s="77">
        <v>192</v>
      </c>
      <c r="AU135" s="35"/>
      <c r="AV135" s="35">
        <v>134</v>
      </c>
      <c r="AW135" s="35">
        <f t="shared" si="15"/>
        <v>11200</v>
      </c>
      <c r="AX135" s="36">
        <f t="shared" si="16"/>
        <v>192</v>
      </c>
    </row>
    <row r="136" spans="45:50" ht="15.75">
      <c r="AS136" s="76">
        <v>11500</v>
      </c>
      <c r="AT136" s="77">
        <v>193</v>
      </c>
      <c r="AU136" s="35"/>
      <c r="AV136" s="35">
        <v>135</v>
      </c>
      <c r="AW136" s="35">
        <f t="shared" si="15"/>
        <v>11500</v>
      </c>
      <c r="AX136" s="36">
        <f t="shared" si="16"/>
        <v>193</v>
      </c>
    </row>
    <row r="137" spans="45:50" ht="15.75">
      <c r="AS137" s="76">
        <v>11800</v>
      </c>
      <c r="AT137" s="77">
        <v>194</v>
      </c>
      <c r="AU137" s="35"/>
      <c r="AV137" s="35">
        <v>136</v>
      </c>
      <c r="AW137" s="35">
        <f t="shared" si="15"/>
        <v>11800</v>
      </c>
      <c r="AX137" s="36">
        <f t="shared" si="16"/>
        <v>194</v>
      </c>
    </row>
    <row r="138" spans="45:50" ht="15.75">
      <c r="AS138" s="76">
        <v>12150</v>
      </c>
      <c r="AT138" s="77">
        <v>195</v>
      </c>
      <c r="AU138" s="35"/>
      <c r="AV138" s="35">
        <v>137</v>
      </c>
      <c r="AW138" s="35">
        <f t="shared" si="15"/>
        <v>12150</v>
      </c>
      <c r="AX138" s="36">
        <f t="shared" si="16"/>
        <v>195</v>
      </c>
    </row>
    <row r="139" spans="45:50" ht="15.75">
      <c r="AS139" s="76">
        <v>12500</v>
      </c>
      <c r="AT139" s="77">
        <v>196</v>
      </c>
      <c r="AU139" s="35"/>
      <c r="AV139" s="35">
        <v>138</v>
      </c>
      <c r="AW139" s="35">
        <f t="shared" si="15"/>
        <v>12500</v>
      </c>
      <c r="AX139" s="36">
        <f t="shared" si="16"/>
        <v>196</v>
      </c>
    </row>
    <row r="140" spans="45:50" ht="15.75">
      <c r="AS140" s="76">
        <v>12850</v>
      </c>
      <c r="AT140" s="77">
        <v>197</v>
      </c>
      <c r="AU140" s="35"/>
      <c r="AV140" s="35">
        <v>139</v>
      </c>
      <c r="AW140" s="35">
        <f t="shared" si="15"/>
        <v>12850</v>
      </c>
      <c r="AX140" s="36">
        <f t="shared" si="16"/>
        <v>197</v>
      </c>
    </row>
    <row r="141" spans="45:50" ht="15.75">
      <c r="AS141" s="76">
        <v>13200</v>
      </c>
      <c r="AT141" s="77">
        <v>198</v>
      </c>
      <c r="AU141" s="35"/>
      <c r="AV141" s="35">
        <v>140</v>
      </c>
      <c r="AW141" s="35">
        <f t="shared" si="15"/>
        <v>13200</v>
      </c>
      <c r="AX141" s="36">
        <f t="shared" si="16"/>
        <v>198</v>
      </c>
    </row>
    <row r="142" spans="45:50" ht="15.75">
      <c r="AS142" s="76">
        <v>13600</v>
      </c>
      <c r="AT142" s="77">
        <v>199</v>
      </c>
      <c r="AU142" s="35"/>
      <c r="AV142" s="35">
        <v>141</v>
      </c>
      <c r="AW142" s="35">
        <f t="shared" si="15"/>
        <v>13600</v>
      </c>
      <c r="AX142" s="36">
        <f t="shared" si="16"/>
        <v>199</v>
      </c>
    </row>
    <row r="143" spans="45:50" ht="15.75">
      <c r="AS143" s="76">
        <v>14000</v>
      </c>
      <c r="AT143" s="77">
        <v>200</v>
      </c>
      <c r="AU143" s="35"/>
      <c r="AV143" s="35">
        <v>142</v>
      </c>
      <c r="AW143" s="35">
        <f t="shared" si="15"/>
        <v>14000</v>
      </c>
      <c r="AX143" s="36">
        <f t="shared" si="16"/>
        <v>200</v>
      </c>
    </row>
    <row r="144" spans="45:50" ht="15.75">
      <c r="AS144" s="76">
        <v>14500</v>
      </c>
      <c r="AT144" s="77">
        <v>201</v>
      </c>
      <c r="AU144" s="35"/>
      <c r="AV144" s="35">
        <v>143</v>
      </c>
      <c r="AW144" s="35">
        <f t="shared" si="15"/>
        <v>14500</v>
      </c>
      <c r="AX144" s="36">
        <f t="shared" si="16"/>
        <v>201</v>
      </c>
    </row>
    <row r="145" spans="45:50" ht="15.75">
      <c r="AS145" s="76">
        <v>15000</v>
      </c>
      <c r="AT145" s="77">
        <v>202</v>
      </c>
      <c r="AU145" s="35"/>
      <c r="AV145" s="35">
        <v>144</v>
      </c>
      <c r="AW145" s="35">
        <f t="shared" si="15"/>
        <v>15000</v>
      </c>
      <c r="AX145" s="36">
        <f t="shared" si="16"/>
        <v>202</v>
      </c>
    </row>
    <row r="146" spans="45:50" ht="15.75">
      <c r="AS146" s="76">
        <v>16000</v>
      </c>
      <c r="AT146" s="77">
        <v>203</v>
      </c>
      <c r="AU146" s="35"/>
      <c r="AV146" s="35">
        <v>145</v>
      </c>
      <c r="AW146" s="35">
        <f t="shared" si="15"/>
        <v>16000</v>
      </c>
      <c r="AX146" s="36">
        <f t="shared" si="16"/>
        <v>203</v>
      </c>
    </row>
    <row r="147" spans="45:50" ht="15.75">
      <c r="AS147" s="76">
        <v>16000</v>
      </c>
      <c r="AT147" s="77">
        <v>204</v>
      </c>
      <c r="AU147" s="35"/>
      <c r="AV147" s="35">
        <v>146</v>
      </c>
      <c r="AW147" s="35">
        <f t="shared" si="15"/>
        <v>16000</v>
      </c>
      <c r="AX147" s="36">
        <f t="shared" si="16"/>
        <v>204</v>
      </c>
    </row>
    <row r="148" spans="45:50" ht="15.75">
      <c r="AS148" s="76">
        <v>16500</v>
      </c>
      <c r="AT148" s="77">
        <v>205</v>
      </c>
      <c r="AU148" s="35"/>
      <c r="AV148" s="35">
        <v>147</v>
      </c>
      <c r="AW148" s="35">
        <f t="shared" si="15"/>
        <v>16500</v>
      </c>
      <c r="AX148" s="36">
        <f t="shared" si="16"/>
        <v>205</v>
      </c>
    </row>
    <row r="149" spans="45:50" ht="15.75">
      <c r="AS149" s="76">
        <v>17000</v>
      </c>
      <c r="AT149" s="77">
        <v>206</v>
      </c>
      <c r="AU149" s="35"/>
      <c r="AV149" s="35">
        <v>148</v>
      </c>
      <c r="AW149" s="35">
        <f t="shared" si="15"/>
        <v>17000</v>
      </c>
      <c r="AX149" s="36">
        <f t="shared" si="16"/>
        <v>206</v>
      </c>
    </row>
    <row r="150" spans="45:50" ht="15.75">
      <c r="AS150" s="76">
        <v>17500</v>
      </c>
      <c r="AT150" s="77">
        <v>207</v>
      </c>
      <c r="AU150" s="35"/>
      <c r="AV150" s="35">
        <v>149</v>
      </c>
      <c r="AW150" s="35">
        <f t="shared" si="15"/>
        <v>17500</v>
      </c>
      <c r="AX150" s="36">
        <f t="shared" si="16"/>
        <v>207</v>
      </c>
    </row>
    <row r="151" spans="45:50" ht="15.75">
      <c r="AS151" s="76">
        <v>18000</v>
      </c>
      <c r="AT151" s="77">
        <v>208</v>
      </c>
      <c r="AU151" s="35"/>
      <c r="AV151" s="35">
        <v>150</v>
      </c>
      <c r="AW151" s="35">
        <f t="shared" si="15"/>
        <v>18000</v>
      </c>
      <c r="AX151" s="36">
        <f t="shared" si="16"/>
        <v>208</v>
      </c>
    </row>
    <row r="152" spans="45:50" ht="15.75">
      <c r="AS152" s="76">
        <v>18500</v>
      </c>
      <c r="AT152" s="77">
        <v>209</v>
      </c>
      <c r="AU152" s="35"/>
      <c r="AV152" s="35">
        <v>151</v>
      </c>
      <c r="AW152" s="35">
        <f t="shared" si="15"/>
        <v>18500</v>
      </c>
      <c r="AX152" s="36">
        <f t="shared" si="16"/>
        <v>209</v>
      </c>
    </row>
    <row r="153" spans="45:50" ht="15.75">
      <c r="AS153" s="76">
        <v>19000</v>
      </c>
      <c r="AT153" s="77">
        <v>210</v>
      </c>
      <c r="AU153" s="35"/>
      <c r="AV153" s="35">
        <v>152</v>
      </c>
      <c r="AW153" s="35">
        <f t="shared" si="15"/>
        <v>19000</v>
      </c>
      <c r="AX153" s="36">
        <f t="shared" si="16"/>
        <v>210</v>
      </c>
    </row>
    <row r="154" spans="45:50" ht="15.75">
      <c r="AS154" s="76">
        <v>19500</v>
      </c>
      <c r="AT154" s="77">
        <v>211</v>
      </c>
      <c r="AU154" s="35"/>
      <c r="AV154" s="35">
        <v>153</v>
      </c>
      <c r="AW154" s="35">
        <f t="shared" si="15"/>
        <v>19500</v>
      </c>
      <c r="AX154" s="36">
        <f t="shared" si="16"/>
        <v>211</v>
      </c>
    </row>
    <row r="155" spans="45:50" ht="15.75">
      <c r="AS155" s="76">
        <v>20000</v>
      </c>
      <c r="AT155" s="77">
        <v>212</v>
      </c>
      <c r="AU155" s="35"/>
      <c r="AV155" s="35">
        <v>154</v>
      </c>
      <c r="AW155" s="35">
        <f t="shared" si="15"/>
        <v>20000</v>
      </c>
      <c r="AX155" s="36">
        <f t="shared" si="16"/>
        <v>212</v>
      </c>
    </row>
    <row r="156" spans="45:50" ht="15.75">
      <c r="AS156" s="76">
        <v>20600</v>
      </c>
      <c r="AT156" s="77">
        <v>213</v>
      </c>
      <c r="AU156" s="35"/>
      <c r="AV156" s="35">
        <v>155</v>
      </c>
      <c r="AW156" s="35">
        <f t="shared" si="15"/>
        <v>20600</v>
      </c>
      <c r="AX156" s="36">
        <f t="shared" si="16"/>
        <v>213</v>
      </c>
    </row>
    <row r="157" spans="45:50" ht="15.75">
      <c r="AS157" s="76">
        <v>21200</v>
      </c>
      <c r="AT157" s="77">
        <v>214</v>
      </c>
      <c r="AU157" s="35"/>
      <c r="AV157" s="35">
        <v>156</v>
      </c>
      <c r="AW157" s="35">
        <f t="shared" si="15"/>
        <v>21200</v>
      </c>
      <c r="AX157" s="36">
        <f t="shared" si="16"/>
        <v>214</v>
      </c>
    </row>
    <row r="158" spans="45:50" ht="15.75">
      <c r="AS158" s="76">
        <v>21800</v>
      </c>
      <c r="AT158" s="77">
        <v>215</v>
      </c>
      <c r="AU158" s="35"/>
      <c r="AV158" s="35">
        <v>157</v>
      </c>
      <c r="AW158" s="35">
        <f t="shared" si="15"/>
        <v>21800</v>
      </c>
      <c r="AX158" s="36">
        <f t="shared" si="16"/>
        <v>215</v>
      </c>
    </row>
    <row r="159" spans="45:50" ht="15.75">
      <c r="AS159" s="76">
        <v>22400</v>
      </c>
      <c r="AT159" s="77">
        <v>216</v>
      </c>
      <c r="AU159" s="35"/>
      <c r="AV159" s="35">
        <v>158</v>
      </c>
      <c r="AW159" s="35">
        <f t="shared" si="15"/>
        <v>22400</v>
      </c>
      <c r="AX159" s="36">
        <f t="shared" si="16"/>
        <v>216</v>
      </c>
    </row>
    <row r="160" spans="45:50" ht="15.75">
      <c r="AS160" s="76">
        <v>23000</v>
      </c>
      <c r="AT160" s="77">
        <v>217</v>
      </c>
      <c r="AU160" s="35"/>
      <c r="AV160" s="35">
        <v>159</v>
      </c>
      <c r="AW160" s="35">
        <f t="shared" si="15"/>
        <v>23000</v>
      </c>
      <c r="AX160" s="36">
        <f t="shared" si="16"/>
        <v>217</v>
      </c>
    </row>
    <row r="161" spans="45:50" ht="15.75">
      <c r="AS161" s="76">
        <v>23600</v>
      </c>
      <c r="AT161" s="77">
        <v>218</v>
      </c>
      <c r="AU161" s="35"/>
      <c r="AV161" s="35">
        <v>160</v>
      </c>
      <c r="AW161" s="35">
        <f t="shared" si="15"/>
        <v>23600</v>
      </c>
      <c r="AX161" s="36">
        <f t="shared" si="16"/>
        <v>218</v>
      </c>
    </row>
    <row r="162" spans="45:50" ht="15.75">
      <c r="AS162" s="76">
        <v>24300</v>
      </c>
      <c r="AT162" s="77">
        <v>219</v>
      </c>
      <c r="AU162" s="35"/>
      <c r="AV162" s="35">
        <v>161</v>
      </c>
      <c r="AW162" s="35">
        <f t="shared" si="15"/>
        <v>24300</v>
      </c>
      <c r="AX162" s="36">
        <f t="shared" si="16"/>
        <v>219</v>
      </c>
    </row>
    <row r="163" spans="45:50" ht="15.75">
      <c r="AS163" s="76">
        <v>25000</v>
      </c>
      <c r="AT163" s="77">
        <v>220</v>
      </c>
      <c r="AU163" s="35"/>
      <c r="AV163" s="35">
        <v>162</v>
      </c>
      <c r="AW163" s="35">
        <f t="shared" si="15"/>
        <v>25000</v>
      </c>
      <c r="AX163" s="36">
        <f t="shared" si="16"/>
        <v>220</v>
      </c>
    </row>
    <row r="164" spans="45:50" ht="15.75">
      <c r="AS164" s="76">
        <v>25750</v>
      </c>
      <c r="AT164" s="77">
        <v>221</v>
      </c>
      <c r="AU164" s="35"/>
      <c r="AV164" s="35">
        <v>163</v>
      </c>
      <c r="AW164" s="35">
        <f t="shared" si="15"/>
        <v>25750</v>
      </c>
      <c r="AX164" s="36">
        <f t="shared" si="16"/>
        <v>221</v>
      </c>
    </row>
    <row r="165" spans="45:50" ht="15.75">
      <c r="AS165" s="76">
        <v>26500</v>
      </c>
      <c r="AT165" s="77">
        <v>222</v>
      </c>
      <c r="AU165" s="35"/>
      <c r="AV165" s="35">
        <v>164</v>
      </c>
      <c r="AW165" s="35">
        <f t="shared" si="15"/>
        <v>26500</v>
      </c>
      <c r="AX165" s="36">
        <f t="shared" si="16"/>
        <v>222</v>
      </c>
    </row>
    <row r="166" spans="45:50" ht="15.75">
      <c r="AS166" s="76">
        <v>27250</v>
      </c>
      <c r="AT166" s="77">
        <v>223</v>
      </c>
      <c r="AU166" s="35"/>
      <c r="AV166" s="35">
        <v>165</v>
      </c>
      <c r="AW166" s="35">
        <f t="shared" si="15"/>
        <v>27250</v>
      </c>
      <c r="AX166" s="36">
        <f t="shared" si="16"/>
        <v>223</v>
      </c>
    </row>
    <row r="167" spans="45:50" ht="15.75">
      <c r="AS167" s="76">
        <v>28000</v>
      </c>
      <c r="AT167" s="77">
        <v>224</v>
      </c>
      <c r="AU167" s="35"/>
      <c r="AV167" s="35">
        <v>166</v>
      </c>
      <c r="AW167" s="35">
        <f t="shared" si="15"/>
        <v>28000</v>
      </c>
      <c r="AX167" s="36">
        <f t="shared" si="16"/>
        <v>224</v>
      </c>
    </row>
    <row r="168" spans="45:50" ht="15.75">
      <c r="AS168" s="76">
        <v>29000</v>
      </c>
      <c r="AT168" s="77">
        <v>225</v>
      </c>
      <c r="AU168" s="35"/>
      <c r="AV168" s="35">
        <v>167</v>
      </c>
      <c r="AW168" s="35">
        <f t="shared" si="15"/>
        <v>29000</v>
      </c>
      <c r="AX168" s="36">
        <f t="shared" si="16"/>
        <v>225</v>
      </c>
    </row>
    <row r="169" spans="45:50" ht="15.75">
      <c r="AS169" s="76">
        <v>30000</v>
      </c>
      <c r="AT169" s="77">
        <v>226</v>
      </c>
      <c r="AU169" s="35"/>
      <c r="AV169" s="35">
        <v>168</v>
      </c>
      <c r="AW169" s="35">
        <f t="shared" si="15"/>
        <v>30000</v>
      </c>
      <c r="AX169" s="36">
        <f t="shared" si="16"/>
        <v>226</v>
      </c>
    </row>
    <row r="170" spans="45:50" ht="15.75">
      <c r="AS170" s="76">
        <v>30750</v>
      </c>
      <c r="AT170" s="77">
        <v>227</v>
      </c>
      <c r="AU170" s="35"/>
      <c r="AV170" s="35">
        <v>169</v>
      </c>
      <c r="AW170" s="35">
        <f t="shared" si="15"/>
        <v>30750</v>
      </c>
      <c r="AX170" s="36">
        <f t="shared" si="16"/>
        <v>227</v>
      </c>
    </row>
    <row r="171" spans="45:50" ht="15.75">
      <c r="AS171" s="76">
        <v>31500</v>
      </c>
      <c r="AT171" s="77">
        <v>228</v>
      </c>
      <c r="AU171" s="35"/>
      <c r="AV171" s="35">
        <v>170</v>
      </c>
      <c r="AW171" s="35">
        <f t="shared" si="15"/>
        <v>31500</v>
      </c>
      <c r="AX171" s="36">
        <f t="shared" si="16"/>
        <v>228</v>
      </c>
    </row>
    <row r="172" spans="45:50" ht="15.75">
      <c r="AS172" s="76">
        <v>32500</v>
      </c>
      <c r="AT172" s="77">
        <v>229</v>
      </c>
      <c r="AU172" s="35"/>
      <c r="AV172" s="35">
        <v>171</v>
      </c>
      <c r="AW172" s="35">
        <f t="shared" si="15"/>
        <v>32500</v>
      </c>
      <c r="AX172" s="36">
        <f t="shared" si="16"/>
        <v>229</v>
      </c>
    </row>
    <row r="173" spans="45:50" ht="15.75">
      <c r="AS173" s="76">
        <v>33500</v>
      </c>
      <c r="AT173" s="77">
        <v>230</v>
      </c>
      <c r="AU173" s="35"/>
      <c r="AV173" s="35">
        <v>172</v>
      </c>
      <c r="AW173" s="35">
        <f t="shared" si="15"/>
        <v>33500</v>
      </c>
      <c r="AX173" s="36">
        <f t="shared" si="16"/>
        <v>230</v>
      </c>
    </row>
    <row r="174" spans="45:50" ht="15.75">
      <c r="AS174" s="76">
        <v>34500</v>
      </c>
      <c r="AT174" s="77">
        <v>231</v>
      </c>
      <c r="AU174" s="35"/>
      <c r="AV174" s="35">
        <v>173</v>
      </c>
      <c r="AW174" s="35">
        <f t="shared" si="15"/>
        <v>34500</v>
      </c>
      <c r="AX174" s="36">
        <f t="shared" si="16"/>
        <v>231</v>
      </c>
    </row>
    <row r="175" spans="45:50" ht="15.75">
      <c r="AS175" s="76">
        <v>35500</v>
      </c>
      <c r="AT175" s="77">
        <v>232</v>
      </c>
      <c r="AU175" s="35"/>
      <c r="AV175" s="35">
        <v>174</v>
      </c>
      <c r="AW175" s="35">
        <f t="shared" si="15"/>
        <v>35500</v>
      </c>
      <c r="AX175" s="36">
        <f t="shared" si="16"/>
        <v>232</v>
      </c>
    </row>
    <row r="176" spans="45:50" ht="15.75">
      <c r="AS176" s="76">
        <v>36500</v>
      </c>
      <c r="AT176" s="77">
        <v>233</v>
      </c>
      <c r="AU176" s="35"/>
      <c r="AV176" s="35">
        <v>175</v>
      </c>
      <c r="AW176" s="35">
        <f t="shared" si="15"/>
        <v>36500</v>
      </c>
      <c r="AX176" s="36">
        <f t="shared" si="16"/>
        <v>233</v>
      </c>
    </row>
    <row r="177" spans="45:50" ht="15.75">
      <c r="AS177" s="76">
        <v>37500</v>
      </c>
      <c r="AT177" s="77">
        <v>234</v>
      </c>
      <c r="AU177" s="35"/>
      <c r="AV177" s="35">
        <v>176</v>
      </c>
      <c r="AW177" s="35">
        <f t="shared" si="15"/>
        <v>37500</v>
      </c>
      <c r="AX177" s="36">
        <f t="shared" si="16"/>
        <v>234</v>
      </c>
    </row>
    <row r="178" spans="45:50" ht="15.75">
      <c r="AS178" s="76">
        <v>38750</v>
      </c>
      <c r="AT178" s="77">
        <v>235</v>
      </c>
      <c r="AU178" s="35"/>
      <c r="AV178" s="35">
        <v>177</v>
      </c>
      <c r="AW178" s="35">
        <f t="shared" si="15"/>
        <v>38750</v>
      </c>
      <c r="AX178" s="36">
        <f t="shared" si="16"/>
        <v>235</v>
      </c>
    </row>
    <row r="179" spans="45:50" ht="15.75">
      <c r="AS179" s="76">
        <v>40000</v>
      </c>
      <c r="AT179" s="77">
        <v>236</v>
      </c>
      <c r="AU179" s="35"/>
      <c r="AV179" s="35">
        <v>178</v>
      </c>
      <c r="AW179" s="35">
        <f t="shared" si="15"/>
        <v>40000</v>
      </c>
      <c r="AX179" s="36">
        <f t="shared" si="16"/>
        <v>236</v>
      </c>
    </row>
    <row r="180" spans="45:50" ht="15.75">
      <c r="AS180" s="76">
        <v>41250</v>
      </c>
      <c r="AT180" s="77">
        <v>237</v>
      </c>
      <c r="AU180" s="35"/>
      <c r="AV180" s="35">
        <v>179</v>
      </c>
      <c r="AW180" s="35">
        <f t="shared" si="15"/>
        <v>41250</v>
      </c>
      <c r="AX180" s="36">
        <f t="shared" si="16"/>
        <v>237</v>
      </c>
    </row>
    <row r="181" spans="45:50" ht="15.75">
      <c r="AS181" s="76">
        <v>42500</v>
      </c>
      <c r="AT181" s="77">
        <v>238</v>
      </c>
      <c r="AU181" s="35"/>
      <c r="AV181" s="35">
        <v>180</v>
      </c>
      <c r="AW181" s="35">
        <f t="shared" si="15"/>
        <v>42500</v>
      </c>
      <c r="AX181" s="36">
        <f t="shared" si="16"/>
        <v>238</v>
      </c>
    </row>
    <row r="182" spans="45:50" ht="15.75">
      <c r="AS182" s="76">
        <v>43750</v>
      </c>
      <c r="AT182" s="77">
        <v>239</v>
      </c>
      <c r="AU182" s="35"/>
      <c r="AV182" s="35">
        <v>181</v>
      </c>
      <c r="AW182" s="35">
        <f t="shared" si="15"/>
        <v>43750</v>
      </c>
      <c r="AX182" s="36">
        <f t="shared" si="16"/>
        <v>239</v>
      </c>
    </row>
    <row r="183" spans="45:50" ht="15.75">
      <c r="AS183" s="76">
        <v>45000</v>
      </c>
      <c r="AT183" s="77">
        <v>240</v>
      </c>
      <c r="AU183" s="35"/>
      <c r="AV183" s="35">
        <v>182</v>
      </c>
      <c r="AW183" s="35">
        <f t="shared" si="15"/>
        <v>45000</v>
      </c>
      <c r="AX183" s="36">
        <f t="shared" si="16"/>
        <v>240</v>
      </c>
    </row>
    <row r="184" spans="45:50" ht="15.75">
      <c r="AS184" s="76">
        <v>46250</v>
      </c>
      <c r="AT184" s="77">
        <v>241</v>
      </c>
      <c r="AU184" s="35"/>
      <c r="AV184" s="35">
        <v>183</v>
      </c>
      <c r="AW184" s="35">
        <f t="shared" si="15"/>
        <v>46250</v>
      </c>
      <c r="AX184" s="36">
        <f t="shared" si="16"/>
        <v>241</v>
      </c>
    </row>
    <row r="185" spans="45:50" ht="15.75">
      <c r="AS185" s="76">
        <v>47500</v>
      </c>
      <c r="AT185" s="77">
        <v>242</v>
      </c>
      <c r="AU185" s="35"/>
      <c r="AV185" s="35">
        <v>184</v>
      </c>
      <c r="AW185" s="35">
        <f t="shared" si="15"/>
        <v>47500</v>
      </c>
      <c r="AX185" s="36">
        <f t="shared" si="16"/>
        <v>242</v>
      </c>
    </row>
    <row r="186" spans="45:50" ht="15.75">
      <c r="AS186" s="76">
        <v>48750</v>
      </c>
      <c r="AT186" s="77">
        <v>243</v>
      </c>
      <c r="AU186" s="35"/>
      <c r="AV186" s="35">
        <v>185</v>
      </c>
      <c r="AW186" s="35">
        <f t="shared" si="15"/>
        <v>48750</v>
      </c>
      <c r="AX186" s="36">
        <f t="shared" si="16"/>
        <v>243</v>
      </c>
    </row>
    <row r="187" spans="45:50" ht="15.75">
      <c r="AS187" s="76">
        <v>50000</v>
      </c>
      <c r="AT187" s="77">
        <v>244</v>
      </c>
      <c r="AU187" s="35"/>
      <c r="AV187" s="35">
        <v>186</v>
      </c>
      <c r="AW187" s="35">
        <f t="shared" si="15"/>
        <v>50000</v>
      </c>
      <c r="AX187" s="36">
        <f t="shared" si="16"/>
        <v>244</v>
      </c>
    </row>
    <row r="188" spans="45:50" ht="15.75">
      <c r="AS188" s="76">
        <v>51500</v>
      </c>
      <c r="AT188" s="77">
        <v>245</v>
      </c>
      <c r="AU188" s="35"/>
      <c r="AV188" s="35">
        <v>187</v>
      </c>
      <c r="AW188" s="35">
        <f t="shared" si="15"/>
        <v>51500</v>
      </c>
      <c r="AX188" s="36">
        <f t="shared" si="16"/>
        <v>245</v>
      </c>
    </row>
    <row r="189" spans="45:50" ht="15.75">
      <c r="AS189" s="76">
        <v>53000</v>
      </c>
      <c r="AT189" s="77">
        <v>246</v>
      </c>
      <c r="AU189" s="35"/>
      <c r="AV189" s="35">
        <v>188</v>
      </c>
      <c r="AW189" s="35">
        <f t="shared" si="15"/>
        <v>53000</v>
      </c>
      <c r="AX189" s="36">
        <f t="shared" si="16"/>
        <v>246</v>
      </c>
    </row>
    <row r="190" spans="45:50" ht="15.75">
      <c r="AS190" s="76">
        <v>54500</v>
      </c>
      <c r="AT190" s="77">
        <v>247</v>
      </c>
      <c r="AU190" s="35"/>
      <c r="AV190" s="35">
        <v>189</v>
      </c>
      <c r="AW190" s="35">
        <f t="shared" si="15"/>
        <v>54500</v>
      </c>
      <c r="AX190" s="36">
        <f t="shared" si="16"/>
        <v>247</v>
      </c>
    </row>
    <row r="191" spans="45:50" ht="15.75">
      <c r="AS191" s="76">
        <v>56000</v>
      </c>
      <c r="AT191" s="77">
        <v>248</v>
      </c>
      <c r="AU191" s="35"/>
      <c r="AV191" s="35">
        <v>190</v>
      </c>
      <c r="AW191" s="35">
        <f t="shared" si="15"/>
        <v>56000</v>
      </c>
      <c r="AX191" s="36">
        <f t="shared" si="16"/>
        <v>248</v>
      </c>
    </row>
    <row r="192" spans="45:50" ht="15.75">
      <c r="AS192" s="76">
        <v>58000</v>
      </c>
      <c r="AT192" s="77">
        <v>249</v>
      </c>
      <c r="AU192" s="35"/>
      <c r="AV192" s="35">
        <v>191</v>
      </c>
      <c r="AW192" s="35">
        <f t="shared" si="15"/>
        <v>58000</v>
      </c>
      <c r="AX192" s="36">
        <f t="shared" si="16"/>
        <v>249</v>
      </c>
    </row>
    <row r="193" spans="45:50" ht="15.75">
      <c r="AS193" s="76">
        <v>60000</v>
      </c>
      <c r="AT193" s="77">
        <v>250</v>
      </c>
      <c r="AU193" s="35"/>
      <c r="AV193" s="35">
        <v>192</v>
      </c>
      <c r="AW193" s="35">
        <f t="shared" si="15"/>
        <v>60000</v>
      </c>
      <c r="AX193" s="36">
        <f t="shared" si="16"/>
        <v>250</v>
      </c>
    </row>
    <row r="194" spans="45:50" ht="15.75">
      <c r="AS194" s="76">
        <v>61500</v>
      </c>
      <c r="AT194" s="77">
        <v>251</v>
      </c>
      <c r="AU194" s="35"/>
      <c r="AV194" s="35">
        <v>193</v>
      </c>
      <c r="AW194" s="35">
        <f t="shared" ref="AW194:AW222" si="17">AS194</f>
        <v>61500</v>
      </c>
      <c r="AX194" s="36">
        <f t="shared" ref="AX194:AX222" si="18">AT194</f>
        <v>251</v>
      </c>
    </row>
    <row r="195" spans="45:50" ht="15.75">
      <c r="AS195" s="76">
        <v>63000</v>
      </c>
      <c r="AT195" s="77">
        <v>252</v>
      </c>
      <c r="AU195" s="35"/>
      <c r="AV195" s="35">
        <v>194</v>
      </c>
      <c r="AW195" s="35">
        <f t="shared" si="17"/>
        <v>63000</v>
      </c>
      <c r="AX195" s="36">
        <f t="shared" si="18"/>
        <v>252</v>
      </c>
    </row>
    <row r="196" spans="45:50" ht="15.75">
      <c r="AS196" s="76">
        <v>65000</v>
      </c>
      <c r="AT196" s="77">
        <v>253</v>
      </c>
      <c r="AU196" s="35"/>
      <c r="AV196" s="35">
        <v>195</v>
      </c>
      <c r="AW196" s="35">
        <f t="shared" si="17"/>
        <v>65000</v>
      </c>
      <c r="AX196" s="36">
        <f t="shared" si="18"/>
        <v>253</v>
      </c>
    </row>
    <row r="197" spans="45:50" ht="15.75">
      <c r="AS197" s="76">
        <v>67000</v>
      </c>
      <c r="AT197" s="77">
        <v>254</v>
      </c>
      <c r="AU197" s="35"/>
      <c r="AV197" s="35">
        <v>196</v>
      </c>
      <c r="AW197" s="35">
        <f t="shared" si="17"/>
        <v>67000</v>
      </c>
      <c r="AX197" s="36">
        <f t="shared" si="18"/>
        <v>254</v>
      </c>
    </row>
    <row r="198" spans="45:50" ht="15.75">
      <c r="AS198" s="76">
        <v>69000</v>
      </c>
      <c r="AT198" s="77">
        <v>255</v>
      </c>
      <c r="AU198" s="35"/>
      <c r="AV198" s="35">
        <v>197</v>
      </c>
      <c r="AW198" s="35">
        <f t="shared" si="17"/>
        <v>69000</v>
      </c>
      <c r="AX198" s="36">
        <f t="shared" si="18"/>
        <v>255</v>
      </c>
    </row>
    <row r="199" spans="45:50" ht="15.75">
      <c r="AS199" s="76">
        <v>71000</v>
      </c>
      <c r="AT199" s="77">
        <v>256</v>
      </c>
      <c r="AU199" s="35"/>
      <c r="AV199" s="35">
        <v>198</v>
      </c>
      <c r="AW199" s="35">
        <f t="shared" si="17"/>
        <v>71000</v>
      </c>
      <c r="AX199" s="36">
        <f t="shared" si="18"/>
        <v>256</v>
      </c>
    </row>
    <row r="200" spans="45:50" ht="15.75">
      <c r="AS200" s="76">
        <v>73000</v>
      </c>
      <c r="AT200" s="77">
        <v>257</v>
      </c>
      <c r="AU200" s="35"/>
      <c r="AV200" s="35">
        <v>199</v>
      </c>
      <c r="AW200" s="35">
        <f t="shared" si="17"/>
        <v>73000</v>
      </c>
      <c r="AX200" s="36">
        <f t="shared" si="18"/>
        <v>257</v>
      </c>
    </row>
    <row r="201" spans="45:50" ht="15.75">
      <c r="AS201" s="76">
        <v>75000</v>
      </c>
      <c r="AT201" s="77">
        <v>258</v>
      </c>
      <c r="AU201" s="35"/>
      <c r="AV201" s="35">
        <v>200</v>
      </c>
      <c r="AW201" s="35">
        <f t="shared" si="17"/>
        <v>75000</v>
      </c>
      <c r="AX201" s="36">
        <f t="shared" si="18"/>
        <v>258</v>
      </c>
    </row>
    <row r="202" spans="45:50" ht="15.75">
      <c r="AS202" s="76">
        <v>77500</v>
      </c>
      <c r="AT202" s="77">
        <v>259</v>
      </c>
      <c r="AU202" s="35"/>
      <c r="AV202" s="35">
        <v>201</v>
      </c>
      <c r="AW202" s="35">
        <f t="shared" si="17"/>
        <v>77500</v>
      </c>
      <c r="AX202" s="36">
        <f t="shared" si="18"/>
        <v>259</v>
      </c>
    </row>
    <row r="203" spans="45:50" ht="15.75">
      <c r="AS203" s="76">
        <v>80000</v>
      </c>
      <c r="AT203" s="77">
        <v>260</v>
      </c>
      <c r="AU203" s="35"/>
      <c r="AV203" s="35">
        <v>202</v>
      </c>
      <c r="AW203" s="35">
        <f t="shared" si="17"/>
        <v>80000</v>
      </c>
      <c r="AX203" s="36">
        <f t="shared" si="18"/>
        <v>260</v>
      </c>
    </row>
    <row r="204" spans="45:50" ht="15.75">
      <c r="AS204" s="76">
        <v>82500</v>
      </c>
      <c r="AT204" s="77">
        <v>261</v>
      </c>
      <c r="AU204" s="35"/>
      <c r="AV204" s="35">
        <v>203</v>
      </c>
      <c r="AW204" s="35">
        <f t="shared" si="17"/>
        <v>82500</v>
      </c>
      <c r="AX204" s="36">
        <f t="shared" si="18"/>
        <v>261</v>
      </c>
    </row>
    <row r="205" spans="45:50" ht="15.75">
      <c r="AS205" s="76">
        <v>85000</v>
      </c>
      <c r="AT205" s="77">
        <v>262</v>
      </c>
      <c r="AU205" s="35"/>
      <c r="AV205" s="35">
        <v>204</v>
      </c>
      <c r="AW205" s="35">
        <f t="shared" si="17"/>
        <v>85000</v>
      </c>
      <c r="AX205" s="36">
        <f t="shared" si="18"/>
        <v>262</v>
      </c>
    </row>
    <row r="206" spans="45:50" ht="15.75">
      <c r="AS206" s="76">
        <v>87500</v>
      </c>
      <c r="AT206" s="77">
        <v>263</v>
      </c>
      <c r="AU206" s="35"/>
      <c r="AV206" s="35">
        <v>205</v>
      </c>
      <c r="AW206" s="35">
        <f t="shared" si="17"/>
        <v>87500</v>
      </c>
      <c r="AX206" s="36">
        <f t="shared" si="18"/>
        <v>263</v>
      </c>
    </row>
    <row r="207" spans="45:50" ht="15.75">
      <c r="AS207" s="76">
        <v>90000</v>
      </c>
      <c r="AT207" s="77">
        <v>264</v>
      </c>
      <c r="AU207" s="35"/>
      <c r="AV207" s="35">
        <v>206</v>
      </c>
      <c r="AW207" s="35">
        <f t="shared" si="17"/>
        <v>90000</v>
      </c>
      <c r="AX207" s="36">
        <f t="shared" si="18"/>
        <v>264</v>
      </c>
    </row>
    <row r="208" spans="45:50" ht="15.75">
      <c r="AS208" s="76">
        <v>92500</v>
      </c>
      <c r="AT208" s="77">
        <v>265</v>
      </c>
      <c r="AU208" s="35"/>
      <c r="AV208" s="35">
        <v>207</v>
      </c>
      <c r="AW208" s="35">
        <f t="shared" si="17"/>
        <v>92500</v>
      </c>
      <c r="AX208" s="36">
        <f t="shared" si="18"/>
        <v>265</v>
      </c>
    </row>
    <row r="209" spans="45:50" ht="15.75">
      <c r="AS209" s="76">
        <v>95000</v>
      </c>
      <c r="AT209" s="77">
        <v>266</v>
      </c>
      <c r="AU209" s="35"/>
      <c r="AV209" s="35">
        <v>208</v>
      </c>
      <c r="AW209" s="35">
        <f t="shared" si="17"/>
        <v>95000</v>
      </c>
      <c r="AX209" s="36">
        <f t="shared" si="18"/>
        <v>266</v>
      </c>
    </row>
    <row r="210" spans="45:50" ht="15.75">
      <c r="AS210" s="76">
        <v>97500</v>
      </c>
      <c r="AT210" s="77">
        <v>267</v>
      </c>
      <c r="AU210" s="35"/>
      <c r="AV210" s="35">
        <v>209</v>
      </c>
      <c r="AW210" s="35">
        <f t="shared" si="17"/>
        <v>97500</v>
      </c>
      <c r="AX210" s="36">
        <f t="shared" si="18"/>
        <v>267</v>
      </c>
    </row>
    <row r="211" spans="45:50" ht="15.75">
      <c r="AS211" s="76">
        <v>100000</v>
      </c>
      <c r="AT211" s="77">
        <v>268</v>
      </c>
      <c r="AU211" s="35"/>
      <c r="AV211" s="35">
        <v>210</v>
      </c>
      <c r="AW211" s="35">
        <f t="shared" si="17"/>
        <v>100000</v>
      </c>
      <c r="AX211" s="36">
        <f t="shared" si="18"/>
        <v>268</v>
      </c>
    </row>
    <row r="212" spans="45:50" ht="15.75">
      <c r="AS212" s="76">
        <v>103000</v>
      </c>
      <c r="AT212" s="77">
        <v>269</v>
      </c>
      <c r="AU212" s="35"/>
      <c r="AV212" s="35">
        <v>211</v>
      </c>
      <c r="AW212" s="35">
        <f t="shared" si="17"/>
        <v>103000</v>
      </c>
      <c r="AX212" s="36">
        <f t="shared" si="18"/>
        <v>269</v>
      </c>
    </row>
    <row r="213" spans="45:50" ht="15.75">
      <c r="AS213" s="76">
        <v>106000</v>
      </c>
      <c r="AT213" s="77">
        <v>270</v>
      </c>
      <c r="AU213" s="35"/>
      <c r="AV213" s="35">
        <v>212</v>
      </c>
      <c r="AW213" s="35">
        <f t="shared" si="17"/>
        <v>106000</v>
      </c>
      <c r="AX213" s="36">
        <f t="shared" si="18"/>
        <v>270</v>
      </c>
    </row>
    <row r="214" spans="45:50" ht="15.75">
      <c r="AS214" s="76">
        <v>109000</v>
      </c>
      <c r="AT214" s="77">
        <v>271</v>
      </c>
      <c r="AU214" s="35"/>
      <c r="AV214" s="35">
        <v>213</v>
      </c>
      <c r="AW214" s="35">
        <f t="shared" si="17"/>
        <v>109000</v>
      </c>
      <c r="AX214" s="36">
        <f t="shared" si="18"/>
        <v>271</v>
      </c>
    </row>
    <row r="215" spans="45:50" ht="15.75">
      <c r="AS215" s="76">
        <v>112000</v>
      </c>
      <c r="AT215" s="77">
        <v>272</v>
      </c>
      <c r="AU215" s="35"/>
      <c r="AV215" s="35">
        <v>214</v>
      </c>
      <c r="AW215" s="35">
        <f t="shared" si="17"/>
        <v>112000</v>
      </c>
      <c r="AX215" s="36">
        <f t="shared" si="18"/>
        <v>272</v>
      </c>
    </row>
    <row r="216" spans="45:50" ht="15.75">
      <c r="AS216" s="76">
        <v>115000</v>
      </c>
      <c r="AT216" s="77">
        <v>273</v>
      </c>
      <c r="AU216" s="35"/>
      <c r="AV216" s="35">
        <v>215</v>
      </c>
      <c r="AW216" s="35">
        <f t="shared" si="17"/>
        <v>115000</v>
      </c>
      <c r="AX216" s="36">
        <f t="shared" si="18"/>
        <v>273</v>
      </c>
    </row>
    <row r="217" spans="45:50" ht="15.75">
      <c r="AS217" s="76">
        <v>118000</v>
      </c>
      <c r="AT217" s="77">
        <v>274</v>
      </c>
      <c r="AU217" s="35"/>
      <c r="AV217" s="35">
        <v>216</v>
      </c>
      <c r="AW217" s="35">
        <f t="shared" si="17"/>
        <v>118000</v>
      </c>
      <c r="AX217" s="36">
        <f t="shared" si="18"/>
        <v>274</v>
      </c>
    </row>
    <row r="218" spans="45:50" ht="15.75">
      <c r="AS218" s="76">
        <v>121500</v>
      </c>
      <c r="AT218" s="77">
        <v>275</v>
      </c>
      <c r="AU218" s="35"/>
      <c r="AV218" s="35">
        <v>217</v>
      </c>
      <c r="AW218" s="35">
        <f t="shared" si="17"/>
        <v>121500</v>
      </c>
      <c r="AX218" s="36">
        <f t="shared" si="18"/>
        <v>275</v>
      </c>
    </row>
    <row r="219" spans="45:50" ht="15.75">
      <c r="AS219" s="76">
        <v>125000</v>
      </c>
      <c r="AT219" s="77">
        <v>276</v>
      </c>
      <c r="AU219" s="35"/>
      <c r="AV219" s="35">
        <v>218</v>
      </c>
      <c r="AW219" s="35">
        <f t="shared" si="17"/>
        <v>125000</v>
      </c>
      <c r="AX219" s="36">
        <f t="shared" si="18"/>
        <v>276</v>
      </c>
    </row>
    <row r="220" spans="45:50" ht="15.75">
      <c r="AS220" s="76">
        <v>128500</v>
      </c>
      <c r="AT220" s="77">
        <v>277</v>
      </c>
      <c r="AU220" s="35"/>
      <c r="AV220" s="35">
        <v>219</v>
      </c>
      <c r="AW220" s="35">
        <f t="shared" si="17"/>
        <v>128500</v>
      </c>
      <c r="AX220" s="36">
        <f t="shared" si="18"/>
        <v>277</v>
      </c>
    </row>
    <row r="221" spans="45:50" ht="15.75">
      <c r="AS221" s="76">
        <v>132000</v>
      </c>
      <c r="AT221" s="77">
        <v>278</v>
      </c>
      <c r="AU221" s="35"/>
      <c r="AV221" s="35">
        <v>220</v>
      </c>
      <c r="AW221" s="35">
        <f t="shared" si="17"/>
        <v>132000</v>
      </c>
      <c r="AX221" s="36">
        <f t="shared" si="18"/>
        <v>278</v>
      </c>
    </row>
    <row r="222" spans="45:50" ht="16.5" thickBot="1">
      <c r="AS222" s="78">
        <v>136000</v>
      </c>
      <c r="AT222" s="79">
        <v>279</v>
      </c>
      <c r="AU222" s="74"/>
      <c r="AV222" s="74">
        <v>221</v>
      </c>
      <c r="AW222" s="74">
        <f t="shared" si="17"/>
        <v>136000</v>
      </c>
      <c r="AX222" s="75">
        <f t="shared" si="18"/>
        <v>279</v>
      </c>
    </row>
  </sheetData>
  <sheetProtection password="A667" sheet="1" objects="1" scenarios="1" selectLockedCells="1"/>
  <mergeCells count="39">
    <mergeCell ref="S4:T4"/>
    <mergeCell ref="P4:R4"/>
    <mergeCell ref="B3:E3"/>
    <mergeCell ref="F3:I4"/>
    <mergeCell ref="F6:G6"/>
    <mergeCell ref="B11:C11"/>
    <mergeCell ref="K2:M15"/>
    <mergeCell ref="E13:I15"/>
    <mergeCell ref="B18:M18"/>
    <mergeCell ref="B19:C19"/>
    <mergeCell ref="D19:M19"/>
    <mergeCell ref="B24:C24"/>
    <mergeCell ref="B26:C26"/>
    <mergeCell ref="D27:M28"/>
    <mergeCell ref="B29:M29"/>
    <mergeCell ref="B30:M30"/>
    <mergeCell ref="B31:M31"/>
    <mergeCell ref="B32:M32"/>
    <mergeCell ref="B46:M46"/>
    <mergeCell ref="B47:M47"/>
    <mergeCell ref="B36:D36"/>
    <mergeCell ref="B35:M35"/>
    <mergeCell ref="E36:F36"/>
    <mergeCell ref="B48:M48"/>
    <mergeCell ref="B2:I2"/>
    <mergeCell ref="B10:C10"/>
    <mergeCell ref="B40:D40"/>
    <mergeCell ref="B39:D39"/>
    <mergeCell ref="B38:D38"/>
    <mergeCell ref="B37:D37"/>
    <mergeCell ref="E37:F37"/>
    <mergeCell ref="E38:F38"/>
    <mergeCell ref="E39:F39"/>
    <mergeCell ref="E40:F40"/>
    <mergeCell ref="B41:F41"/>
    <mergeCell ref="B42:F42"/>
    <mergeCell ref="B43:F43"/>
    <mergeCell ref="B44:F44"/>
    <mergeCell ref="B45:M45"/>
  </mergeCells>
  <conditionalFormatting sqref="D26:M26">
    <cfRule type="cellIs" dxfId="4" priority="5" stopIfTrue="1" operator="equal">
      <formula>"SI"</formula>
    </cfRule>
    <cfRule type="cellIs" dxfId="3" priority="6" stopIfTrue="1" operator="equal">
      <formula>"NO"</formula>
    </cfRule>
  </conditionalFormatting>
  <conditionalFormatting sqref="D23:M23">
    <cfRule type="cellIs" dxfId="2" priority="7" stopIfTrue="1" operator="greaterThan">
      <formula>$C$23</formula>
    </cfRule>
  </conditionalFormatting>
  <conditionalFormatting sqref="G44:M44">
    <cfRule type="cellIs" dxfId="1" priority="3" stopIfTrue="1" operator="equal">
      <formula>"OK"</formula>
    </cfRule>
    <cfRule type="cellIs" dxfId="0" priority="4" stopIfTrue="1" operator="equal">
      <formula>"NO ITV"</formula>
    </cfRule>
  </conditionalFormatting>
  <pageMargins left="0.7" right="0.7" top="0.75" bottom="0.75" header="0.3" footer="0.3"/>
  <pageSetup paperSize="9" scale="77" orientation="landscape" horizontalDpi="360" verticalDpi="360" r:id="rId1"/>
  <rowBreaks count="2" manualBreakCount="2">
    <brk id="16" max="13" man="1"/>
    <brk id="3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VELOCIDAD-CARGA-EQUIVALENCIA-ET</vt:lpstr>
      <vt:lpstr>'VELOCIDAD-CARGA-EQUIVALENCIA-ET'!Área_de_impresión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Vazquez Castaño</dc:creator>
  <cp:lastModifiedBy>INSPECTORES</cp:lastModifiedBy>
  <cp:lastPrinted>2024-01-04T08:44:58Z</cp:lastPrinted>
  <dcterms:created xsi:type="dcterms:W3CDTF">2024-01-03T17:45:53Z</dcterms:created>
  <dcterms:modified xsi:type="dcterms:W3CDTF">2024-01-04T09:06:25Z</dcterms:modified>
</cp:coreProperties>
</file>